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filterPrivacy="1" codeName="ThisWorkbook"/>
  <xr:revisionPtr revIDLastSave="0" documentId="13_ncr:1_{C473A08D-5E02-4B7C-BE8B-05F437991AA4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D9" i="1"/>
  <c r="C9" i="1"/>
  <c r="I106" i="1" l="1"/>
  <c r="E106" i="1"/>
  <c r="L105" i="1"/>
  <c r="L104" i="1"/>
  <c r="L103" i="1"/>
  <c r="K102" i="1"/>
  <c r="J102" i="1"/>
  <c r="J106" i="1" s="1"/>
  <c r="I102" i="1"/>
  <c r="H102" i="1"/>
  <c r="H106" i="1" s="1"/>
  <c r="G102" i="1"/>
  <c r="G106" i="1" s="1"/>
  <c r="F102" i="1"/>
  <c r="F106" i="1" s="1"/>
  <c r="E102" i="1"/>
  <c r="D102" i="1"/>
  <c r="D106" i="1" s="1"/>
  <c r="C102" i="1"/>
  <c r="C106" i="1" s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102" i="1" s="1"/>
  <c r="L87" i="1"/>
  <c r="L86" i="1"/>
  <c r="H79" i="1"/>
  <c r="D79" i="1"/>
  <c r="L78" i="1"/>
  <c r="L77" i="1"/>
  <c r="L76" i="1"/>
  <c r="K75" i="1"/>
  <c r="K79" i="1" s="1"/>
  <c r="J75" i="1"/>
  <c r="J79" i="1" s="1"/>
  <c r="I75" i="1"/>
  <c r="I79" i="1" s="1"/>
  <c r="H75" i="1"/>
  <c r="G75" i="1"/>
  <c r="G79" i="1" s="1"/>
  <c r="F75" i="1"/>
  <c r="F79" i="1" s="1"/>
  <c r="E75" i="1"/>
  <c r="E79" i="1" s="1"/>
  <c r="D75" i="1"/>
  <c r="C75" i="1"/>
  <c r="C79" i="1" s="1"/>
  <c r="L79" i="1" s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75" i="1" s="1"/>
  <c r="D6" i="1" s="1"/>
  <c r="D8" i="1" s="1"/>
  <c r="L59" i="1"/>
  <c r="L58" i="1"/>
  <c r="H51" i="1"/>
  <c r="D51" i="1"/>
  <c r="L50" i="1"/>
  <c r="L49" i="1"/>
  <c r="L48" i="1"/>
  <c r="K47" i="1"/>
  <c r="K51" i="1" s="1"/>
  <c r="J47" i="1"/>
  <c r="J51" i="1" s="1"/>
  <c r="I47" i="1"/>
  <c r="I51" i="1" s="1"/>
  <c r="H47" i="1"/>
  <c r="G47" i="1"/>
  <c r="G51" i="1" s="1"/>
  <c r="F47" i="1"/>
  <c r="F51" i="1" s="1"/>
  <c r="E47" i="1"/>
  <c r="E51" i="1" s="1"/>
  <c r="D47" i="1"/>
  <c r="C47" i="1"/>
  <c r="C51" i="1" s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47" i="1" s="1"/>
  <c r="L31" i="1"/>
  <c r="L30" i="1"/>
  <c r="E16" i="1"/>
  <c r="D16" i="1"/>
  <c r="C16" i="1"/>
  <c r="E15" i="1"/>
  <c r="D15" i="1"/>
  <c r="C15" i="1"/>
  <c r="E11" i="1"/>
  <c r="D11" i="1"/>
  <c r="C11" i="1"/>
  <c r="C7" i="1"/>
  <c r="D12" i="1" l="1"/>
  <c r="E6" i="1"/>
  <c r="E8" i="1" s="1"/>
  <c r="E12" i="1" s="1"/>
  <c r="L106" i="1"/>
  <c r="L51" i="1"/>
  <c r="C6" i="1"/>
  <c r="C8" i="1" s="1"/>
  <c r="C12" i="1" s="1"/>
</calcChain>
</file>

<file path=xl/sharedStrings.xml><?xml version="1.0" encoding="utf-8"?>
<sst xmlns="http://schemas.openxmlformats.org/spreadsheetml/2006/main" count="143" uniqueCount="66">
  <si>
    <t>PRIJEDLOG FINANCIJSKOG PLANA HRVATSKE AGENCIJE ZA POLJOPRIVREDU I HRANU  ZA 2022. I PROJEKCIJE PLANA ZA 2023. I 2024.</t>
  </si>
  <si>
    <t xml:space="preserve">OPĆI DIO </t>
  </si>
  <si>
    <t>BROJČANA OZNAKA I NAZIV</t>
  </si>
  <si>
    <t xml:space="preserve">PRIJEDLOG PLANA ZA 2022. </t>
  </si>
  <si>
    <t>PROJEKCIJA PLANA ZA 2023.</t>
  </si>
  <si>
    <t>PROJEKCIJA PLANA ZA 2024.</t>
  </si>
  <si>
    <t>PRIHODI POSLOVANJA</t>
  </si>
  <si>
    <t>PRIHODI OD PRODAJE NEFINANCIJSKE IMOVINE</t>
  </si>
  <si>
    <t>UKUPNI PRIHODI</t>
  </si>
  <si>
    <t>RASHODI POSLOVANJA</t>
  </si>
  <si>
    <t>RASHODI ZA NABAVU NEFINANCIJSKE IMOVINE</t>
  </si>
  <si>
    <t>UKUPNI RASHODI</t>
  </si>
  <si>
    <t>RAZLIKA - VIŠAK/MANJAK</t>
  </si>
  <si>
    <t>DONOS</t>
  </si>
  <si>
    <t>Ukupan donos neutrošenih prihoda iz prethodne/ih godine/a</t>
  </si>
  <si>
    <t>ODNOS</t>
  </si>
  <si>
    <t>Ukupan odnos neutrošenih prihoda u sljedeću godinu</t>
  </si>
  <si>
    <t>PRIMICI OD FINANCIJSKE IMOVINE I ZADUŽIVANJA</t>
  </si>
  <si>
    <t>IZDACI ZA FINANCIJSKU IMOVINU I OTPLATE ZAJMOVA</t>
  </si>
  <si>
    <t>NETO FINANCIRANJE</t>
  </si>
  <si>
    <t>VIŠAK/MANJAK + DONOS + ODNOS + NETO FINANCIRANJE</t>
  </si>
  <si>
    <t xml:space="preserve">PLAN PRIHODA I PRIMITAKA HRVATSKE AGENCIJE ZA POLJOPRIVREDU I HRANU ZA 2022. GODINU </t>
  </si>
  <si>
    <t>Izvor prihoda i primitaka</t>
  </si>
  <si>
    <t>UKUPNO</t>
  </si>
  <si>
    <t>Ekonomska klasifikacija (minimalno 4. razina)</t>
  </si>
  <si>
    <t>Prihodi od prodaje osobnih automobila</t>
  </si>
  <si>
    <t>Pomoći od međunarodnih organizacija te institucija i tijela EU</t>
  </si>
  <si>
    <t>Tekuće pomoći od međunarodnih organizacija</t>
  </si>
  <si>
    <t>632112000</t>
  </si>
  <si>
    <t>Tekuće pomoći od međunarodnih organizacija - ostale</t>
  </si>
  <si>
    <t>6331</t>
  </si>
  <si>
    <t>Tekuće pomoći iz proračuna</t>
  </si>
  <si>
    <t>Tekuće pomoći od ostalih subjekata unutar općeg proračuna</t>
  </si>
  <si>
    <t>Tekuće pomoći od izvanproračunskih korisnika državnog proračuna</t>
  </si>
  <si>
    <t>6391</t>
  </si>
  <si>
    <t>Tekući prijenosi između proračunskih korisnika istog proračuna</t>
  </si>
  <si>
    <t>6392</t>
  </si>
  <si>
    <t>Kapitalni prijenosi između proračunskih korisnika istog proračuna</t>
  </si>
  <si>
    <t>6393</t>
  </si>
  <si>
    <t>Tekući prijenosi između proračunskih korisnika istog proračuna temeljem prijenosa EU sredstava</t>
  </si>
  <si>
    <t>6394</t>
  </si>
  <si>
    <t>Kapitalni prijenosi između proračunskih korisnika istog proračuna temeljem prijenosa EU sredstava</t>
  </si>
  <si>
    <t>6614</t>
  </si>
  <si>
    <t>Prihodi od prodaje proizvoda i robe</t>
  </si>
  <si>
    <t>6615</t>
  </si>
  <si>
    <t>Prihodi od pruženih usluga</t>
  </si>
  <si>
    <t>65268</t>
  </si>
  <si>
    <t>Ostali prihodi za posebne namjene</t>
  </si>
  <si>
    <t>Tekuće pomoći od institucija i tijela EU - ostalo</t>
  </si>
  <si>
    <t>632311800</t>
  </si>
  <si>
    <t>Tekuće pomoći od institucija i tijela EU - refundacije putnih troškova</t>
  </si>
  <si>
    <t>Prihodi iz nadležnog proračuna za financiranje rashoda poslovanja</t>
  </si>
  <si>
    <t>Ukupno po izvorima</t>
  </si>
  <si>
    <t>Donos neutrošenih prihoda iz 2021. godine (prethodne fiskalne godine)</t>
  </si>
  <si>
    <t>Odnos/prijenos neutrošenih prihoda iz 2022. (sljedeću fiskalnu godinu)</t>
  </si>
  <si>
    <t>Ukupno raspoloživa sredstva za izvršavanje u 2022. godini (ukupno po izvorima uvećano za donos i umanjenje za odnos)</t>
  </si>
  <si>
    <t xml:space="preserve">PLAN PRIHODA I PRIMITAKA HRVATSKE AGENCIJE ZA POLJOPRIVREDU I HRANU ZA 2023. GODINU </t>
  </si>
  <si>
    <t>6321</t>
  </si>
  <si>
    <t>6341</t>
  </si>
  <si>
    <t>Donos neutrošenih prihoda iz 2022. godine (prethodne fiskalne godine)</t>
  </si>
  <si>
    <t>Odnos/prijenos neutrošenih prihoda iz 2023. (sljedeću fiskalnu godinu)</t>
  </si>
  <si>
    <t>Ukupno raspoloživa sredstva za izvršavanje u 2023. godini (ukupno po izvorima uvećano za donos i umanjenje za odnos)</t>
  </si>
  <si>
    <t xml:space="preserve">PLAN PRIHODA I PRIMITAKA HRVATSKE AGENCIJE ZA POLJOPRIVREDU I HRANU ZA 2024. GODINU </t>
  </si>
  <si>
    <t>Donos neutrošenih prihoda iz 2023. godine (prethodne fiskalne godine)</t>
  </si>
  <si>
    <t>Odnos/prijenos neutrošenih prihoda iz 2024. (sljedeću fiskalnu godinu)</t>
  </si>
  <si>
    <t>Ukupno raspoloživa sredstva za izvršavanje u 2024. godini (ukupno po izvorima uvećano za donos i umanjenje za odnos)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</si>
</sst>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k_n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/>
    </xf>
    <xf numFmtId="164" fontId="2" fillId="0" borderId="0" xfId="0" applyNumberFormat="1" applyFo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wrapText="1"/>
    </xf>
    <xf numFmtId="164" fontId="3" fillId="0" borderId="1" xfId="0" applyNumberFormat="1" applyFont="1" applyBorder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vertical="center" wrapText="1"/>
    </xf>
    <xf numFmtId="164" fontId="3" fillId="2" borderId="1" xfId="0" applyNumberFormat="1" applyFont="1" applyFill="1" applyBorder="1"/>
    <xf numFmtId="164" fontId="3" fillId="0" borderId="1" xfId="0" applyNumberFormat="1" applyFont="1" applyBorder="1"/>
    <xf numFmtId="164" fontId="2" fillId="0" borderId="1" xfId="0" applyNumberFormat="1" applyFont="1" applyBorder="1"/>
    <xf numFmtId="164" fontId="4" fillId="2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106"/>
  <sheetViews>
    <sheetView tabSelected="1" topLeftCell="B70" workbookViewId="0">
      <selection activeCell="E15" sqref="E15"/>
    </sheetView>
  </sheetViews>
  <sheetFormatPr defaultColWidth="9.140625" defaultRowHeight="12.75" x14ac:dyDescent="0.2"/>
  <cols>
    <col min="1" max="1" width="11.42578125" style="11" customWidth="1"/>
    <col min="2" max="2" width="53.28515625" style="1" customWidth="1"/>
    <col min="3" max="6" width="16.7109375" style="1" customWidth="1"/>
    <col min="7" max="7" width="12.7109375" style="1" bestFit="1" customWidth="1"/>
    <col min="8" max="9" width="14.42578125" style="1" bestFit="1" customWidth="1"/>
    <col min="10" max="11" width="14.42578125" style="1" customWidth="1"/>
    <col min="12" max="12" width="13.85546875" style="1" bestFit="1" customWidth="1"/>
    <col min="13" max="16384" width="9.140625" style="1"/>
  </cols>
  <sheetData>
    <row r="1" spans="1:7" ht="26.25" customHeight="1" x14ac:dyDescent="0.2">
      <c r="A1" s="32" t="s">
        <v>0</v>
      </c>
      <c r="B1" s="32"/>
      <c r="C1" s="32"/>
      <c r="D1" s="32"/>
      <c r="E1" s="32"/>
    </row>
    <row r="2" spans="1:7" ht="26.25" customHeight="1" x14ac:dyDescent="0.2">
      <c r="A2" s="32" t="s">
        <v>1</v>
      </c>
      <c r="B2" s="32"/>
      <c r="C2" s="32"/>
      <c r="D2" s="32"/>
      <c r="E2" s="32"/>
    </row>
    <row r="4" spans="1:7" ht="25.5" x14ac:dyDescent="0.2">
      <c r="A4" s="33" t="s">
        <v>2</v>
      </c>
      <c r="B4" s="33"/>
      <c r="C4" s="2" t="s">
        <v>3</v>
      </c>
      <c r="D4" s="2" t="s">
        <v>4</v>
      </c>
      <c r="E4" s="2" t="s">
        <v>5</v>
      </c>
    </row>
    <row r="5" spans="1:7" x14ac:dyDescent="0.2">
      <c r="A5" s="3"/>
      <c r="B5" s="3">
        <v>1</v>
      </c>
      <c r="C5" s="3">
        <v>2</v>
      </c>
      <c r="D5" s="3"/>
      <c r="E5" s="3"/>
    </row>
    <row r="6" spans="1:7" x14ac:dyDescent="0.2">
      <c r="A6" s="3">
        <v>6</v>
      </c>
      <c r="B6" s="4" t="s">
        <v>6</v>
      </c>
      <c r="C6" s="5">
        <f>L47</f>
        <v>117901982</v>
      </c>
      <c r="D6" s="5">
        <f>L75</f>
        <v>112092998</v>
      </c>
      <c r="E6" s="5">
        <f>L102</f>
        <v>111715222</v>
      </c>
    </row>
    <row r="7" spans="1:7" x14ac:dyDescent="0.2">
      <c r="A7" s="3">
        <v>7</v>
      </c>
      <c r="B7" s="4" t="s">
        <v>7</v>
      </c>
      <c r="C7" s="5">
        <f>K30</f>
        <v>0</v>
      </c>
      <c r="D7" s="5">
        <v>0</v>
      </c>
      <c r="E7" s="5">
        <v>0</v>
      </c>
    </row>
    <row r="8" spans="1:7" x14ac:dyDescent="0.2">
      <c r="A8" s="3"/>
      <c r="B8" s="4" t="s">
        <v>8</v>
      </c>
      <c r="C8" s="5">
        <f>C6+C7</f>
        <v>117901982</v>
      </c>
      <c r="D8" s="5">
        <f t="shared" ref="D8:E8" si="0">D6+D7</f>
        <v>112092998</v>
      </c>
      <c r="E8" s="5">
        <f t="shared" si="0"/>
        <v>111715222</v>
      </c>
    </row>
    <row r="9" spans="1:7" x14ac:dyDescent="0.2">
      <c r="A9" s="3">
        <v>3</v>
      </c>
      <c r="B9" s="4" t="s">
        <v>9</v>
      </c>
      <c r="C9" s="5">
        <f>126600745-C10</f>
        <v>110222492</v>
      </c>
      <c r="D9" s="5">
        <f>115741014-D10</f>
        <v>107918119</v>
      </c>
      <c r="E9" s="5">
        <f>115268422-E10</f>
        <v>107513422</v>
      </c>
    </row>
    <row r="10" spans="1:7" x14ac:dyDescent="0.2">
      <c r="A10" s="3">
        <v>4</v>
      </c>
      <c r="B10" s="4" t="s">
        <v>10</v>
      </c>
      <c r="C10" s="5">
        <v>16378253</v>
      </c>
      <c r="D10" s="5">
        <v>7822895</v>
      </c>
      <c r="E10" s="5">
        <v>7755000</v>
      </c>
    </row>
    <row r="11" spans="1:7" x14ac:dyDescent="0.2">
      <c r="A11" s="3"/>
      <c r="B11" s="4" t="s">
        <v>11</v>
      </c>
      <c r="C11" s="5">
        <f>C9+C10</f>
        <v>126600745</v>
      </c>
      <c r="D11" s="5">
        <f t="shared" ref="D11:E11" si="1">D9+D10</f>
        <v>115741014</v>
      </c>
      <c r="E11" s="5">
        <f t="shared" si="1"/>
        <v>115268422</v>
      </c>
    </row>
    <row r="12" spans="1:7" x14ac:dyDescent="0.2">
      <c r="A12" s="3"/>
      <c r="B12" s="4" t="s">
        <v>12</v>
      </c>
      <c r="C12" s="5">
        <f>C8-C11</f>
        <v>-8698763</v>
      </c>
      <c r="D12" s="5">
        <f>D8-D11</f>
        <v>-3648016</v>
      </c>
      <c r="E12" s="5">
        <f>E8-E11</f>
        <v>-3553200</v>
      </c>
    </row>
    <row r="14" spans="1:7" ht="25.5" x14ac:dyDescent="0.2">
      <c r="A14" s="33" t="s">
        <v>2</v>
      </c>
      <c r="B14" s="33"/>
      <c r="C14" s="2" t="s">
        <v>3</v>
      </c>
      <c r="D14" s="2" t="s">
        <v>4</v>
      </c>
      <c r="E14" s="2" t="s">
        <v>5</v>
      </c>
      <c r="G14" s="6"/>
    </row>
    <row r="15" spans="1:7" x14ac:dyDescent="0.2">
      <c r="A15" s="3" t="s">
        <v>13</v>
      </c>
      <c r="B15" s="4" t="s">
        <v>14</v>
      </c>
      <c r="C15" s="5">
        <f>L49</f>
        <v>16785500</v>
      </c>
      <c r="D15" s="5">
        <f>L77</f>
        <v>8086737</v>
      </c>
      <c r="E15" s="5">
        <f>L104</f>
        <v>4438721</v>
      </c>
    </row>
    <row r="16" spans="1:7" x14ac:dyDescent="0.2">
      <c r="A16" s="3" t="s">
        <v>15</v>
      </c>
      <c r="B16" s="4" t="s">
        <v>16</v>
      </c>
      <c r="C16" s="5">
        <f>-L50</f>
        <v>-8086737</v>
      </c>
      <c r="D16" s="5">
        <f>-L78</f>
        <v>-4438721</v>
      </c>
      <c r="E16" s="5">
        <f>-L105</f>
        <v>-885521</v>
      </c>
      <c r="F16" s="6"/>
    </row>
    <row r="18" spans="1:12" ht="25.5" x14ac:dyDescent="0.2">
      <c r="A18" s="33" t="s">
        <v>2</v>
      </c>
      <c r="B18" s="33"/>
      <c r="C18" s="2" t="s">
        <v>3</v>
      </c>
      <c r="D18" s="2" t="s">
        <v>4</v>
      </c>
      <c r="E18" s="2" t="s">
        <v>5</v>
      </c>
    </row>
    <row r="19" spans="1:12" x14ac:dyDescent="0.2">
      <c r="A19" s="3">
        <v>8</v>
      </c>
      <c r="B19" s="7" t="s">
        <v>17</v>
      </c>
      <c r="C19" s="3">
        <v>0</v>
      </c>
      <c r="D19" s="3">
        <v>0</v>
      </c>
      <c r="E19" s="3">
        <v>0</v>
      </c>
    </row>
    <row r="20" spans="1:12" x14ac:dyDescent="0.2">
      <c r="A20" s="3">
        <v>5</v>
      </c>
      <c r="B20" s="7" t="s">
        <v>18</v>
      </c>
      <c r="C20" s="3">
        <v>0</v>
      </c>
      <c r="D20" s="3">
        <v>0</v>
      </c>
      <c r="E20" s="3">
        <v>0</v>
      </c>
    </row>
    <row r="21" spans="1:12" x14ac:dyDescent="0.2">
      <c r="A21" s="3"/>
      <c r="B21" s="7" t="s">
        <v>19</v>
      </c>
      <c r="C21" s="3">
        <v>0</v>
      </c>
      <c r="D21" s="3">
        <v>0</v>
      </c>
      <c r="E21" s="3">
        <v>0</v>
      </c>
    </row>
    <row r="22" spans="1:12" ht="25.5" x14ac:dyDescent="0.2">
      <c r="A22" s="3"/>
      <c r="B22" s="8" t="s">
        <v>20</v>
      </c>
      <c r="C22" s="3">
        <v>0</v>
      </c>
      <c r="D22" s="3">
        <v>0</v>
      </c>
      <c r="E22" s="3">
        <v>0</v>
      </c>
    </row>
    <row r="23" spans="1:12" x14ac:dyDescent="0.2">
      <c r="A23" s="9"/>
      <c r="B23" s="10"/>
      <c r="C23" s="9"/>
      <c r="D23" s="9"/>
      <c r="E23" s="9"/>
    </row>
    <row r="24" spans="1:12" x14ac:dyDescent="0.2">
      <c r="A24" s="9"/>
      <c r="B24" s="10"/>
      <c r="C24" s="9"/>
      <c r="D24" s="9"/>
      <c r="E24" s="9"/>
    </row>
    <row r="25" spans="1:12" x14ac:dyDescent="0.2">
      <c r="A25" s="9"/>
      <c r="B25" s="10"/>
      <c r="C25" s="9"/>
      <c r="D25" s="9"/>
      <c r="E25" s="9"/>
    </row>
    <row r="26" spans="1:12" x14ac:dyDescent="0.2">
      <c r="A26" s="34" t="s">
        <v>21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</row>
    <row r="28" spans="1:12" ht="15" customHeight="1" x14ac:dyDescent="0.2">
      <c r="B28" s="12" t="s">
        <v>22</v>
      </c>
      <c r="C28" s="13">
        <v>11</v>
      </c>
      <c r="D28" s="13">
        <v>12</v>
      </c>
      <c r="E28" s="13">
        <v>31</v>
      </c>
      <c r="F28" s="13">
        <v>43</v>
      </c>
      <c r="G28" s="14">
        <v>51</v>
      </c>
      <c r="H28" s="14">
        <v>52</v>
      </c>
      <c r="I28" s="14">
        <v>559</v>
      </c>
      <c r="J28" s="14">
        <v>563</v>
      </c>
      <c r="K28" s="14">
        <v>71</v>
      </c>
      <c r="L28" s="15" t="s">
        <v>23</v>
      </c>
    </row>
    <row r="29" spans="1:12" x14ac:dyDescent="0.2">
      <c r="A29" s="35" t="s">
        <v>24</v>
      </c>
      <c r="B29" s="35"/>
      <c r="C29" s="16"/>
      <c r="D29" s="16"/>
      <c r="E29" s="16"/>
      <c r="F29" s="16"/>
      <c r="G29" s="11"/>
      <c r="H29" s="11"/>
      <c r="I29" s="11"/>
      <c r="J29" s="11"/>
      <c r="K29" s="11"/>
    </row>
    <row r="30" spans="1:12" x14ac:dyDescent="0.2">
      <c r="A30" s="17">
        <v>723110071</v>
      </c>
      <c r="B30" s="17" t="s">
        <v>25</v>
      </c>
      <c r="C30" s="18"/>
      <c r="D30" s="18"/>
      <c r="E30" s="18"/>
      <c r="F30" s="18"/>
      <c r="G30" s="3"/>
      <c r="H30" s="3"/>
      <c r="I30" s="3"/>
      <c r="J30" s="3"/>
      <c r="K30" s="5">
        <v>0</v>
      </c>
      <c r="L30" s="5">
        <f>C30+D30+E30+F30+G30+H30+I30+J30</f>
        <v>0</v>
      </c>
    </row>
    <row r="31" spans="1:12" x14ac:dyDescent="0.2">
      <c r="A31" s="19">
        <v>632310559</v>
      </c>
      <c r="B31" s="20" t="s">
        <v>26</v>
      </c>
      <c r="C31" s="21"/>
      <c r="D31" s="21"/>
      <c r="E31" s="21"/>
      <c r="F31" s="21"/>
      <c r="G31" s="5"/>
      <c r="H31" s="5"/>
      <c r="I31" s="5">
        <v>2648121</v>
      </c>
      <c r="J31" s="5"/>
      <c r="K31" s="5"/>
      <c r="L31" s="5">
        <f>C31+D31+E31+F31+G31+H31+I31+J31</f>
        <v>2648121</v>
      </c>
    </row>
    <row r="32" spans="1:12" x14ac:dyDescent="0.2">
      <c r="A32" s="19">
        <v>63211</v>
      </c>
      <c r="B32" s="22" t="s">
        <v>27</v>
      </c>
      <c r="C32" s="21"/>
      <c r="D32" s="21"/>
      <c r="E32" s="21"/>
      <c r="F32" s="21"/>
      <c r="G32" s="5">
        <v>45816</v>
      </c>
      <c r="H32" s="5"/>
      <c r="I32" s="5"/>
      <c r="J32" s="5"/>
      <c r="K32" s="5"/>
      <c r="L32" s="5">
        <f t="shared" ref="L32:L46" si="2">C32+D32+E32+F32+G32+H32+I32+J32</f>
        <v>45816</v>
      </c>
    </row>
    <row r="33" spans="1:12" x14ac:dyDescent="0.2">
      <c r="A33" s="19" t="s">
        <v>28</v>
      </c>
      <c r="B33" s="22" t="s">
        <v>29</v>
      </c>
      <c r="C33" s="21"/>
      <c r="D33" s="21"/>
      <c r="E33" s="21"/>
      <c r="F33" s="21"/>
      <c r="G33" s="5"/>
      <c r="H33" s="5"/>
      <c r="I33" s="5"/>
      <c r="J33" s="5"/>
      <c r="K33" s="5"/>
      <c r="L33" s="5">
        <f t="shared" si="2"/>
        <v>0</v>
      </c>
    </row>
    <row r="34" spans="1:12" x14ac:dyDescent="0.2">
      <c r="A34" s="19" t="s">
        <v>30</v>
      </c>
      <c r="B34" s="22" t="s">
        <v>31</v>
      </c>
      <c r="C34" s="21"/>
      <c r="D34" s="21"/>
      <c r="E34" s="21"/>
      <c r="F34" s="21"/>
      <c r="G34" s="5"/>
      <c r="H34" s="5"/>
      <c r="I34" s="5"/>
      <c r="J34" s="5"/>
      <c r="K34" s="5"/>
      <c r="L34" s="5">
        <f t="shared" si="2"/>
        <v>0</v>
      </c>
    </row>
    <row r="35" spans="1:12" x14ac:dyDescent="0.2">
      <c r="A35" s="19">
        <v>63414</v>
      </c>
      <c r="B35" s="20" t="s">
        <v>32</v>
      </c>
      <c r="C35" s="21"/>
      <c r="D35" s="21"/>
      <c r="E35" s="21"/>
      <c r="F35" s="21"/>
      <c r="G35" s="5"/>
      <c r="H35" s="5">
        <v>10000</v>
      </c>
      <c r="I35" s="5"/>
      <c r="J35" s="5"/>
      <c r="K35" s="5"/>
      <c r="L35" s="5">
        <f t="shared" si="2"/>
        <v>10000</v>
      </c>
    </row>
    <row r="36" spans="1:12" ht="25.5" x14ac:dyDescent="0.2">
      <c r="A36" s="19">
        <v>63415</v>
      </c>
      <c r="B36" s="20" t="s">
        <v>33</v>
      </c>
      <c r="C36" s="21"/>
      <c r="D36" s="21"/>
      <c r="E36" s="21"/>
      <c r="F36" s="21"/>
      <c r="G36" s="5"/>
      <c r="H36" s="5"/>
      <c r="I36" s="5"/>
      <c r="J36" s="5"/>
      <c r="K36" s="5"/>
      <c r="L36" s="5">
        <f t="shared" si="2"/>
        <v>0</v>
      </c>
    </row>
    <row r="37" spans="1:12" ht="25.5" x14ac:dyDescent="0.2">
      <c r="A37" s="19" t="s">
        <v>34</v>
      </c>
      <c r="B37" s="23" t="s">
        <v>35</v>
      </c>
      <c r="C37" s="21"/>
      <c r="D37" s="21"/>
      <c r="E37" s="21"/>
      <c r="F37" s="21"/>
      <c r="G37" s="5"/>
      <c r="H37" s="5">
        <v>683080</v>
      </c>
      <c r="I37" s="5"/>
      <c r="J37" s="5"/>
      <c r="K37" s="5"/>
      <c r="L37" s="5">
        <f t="shared" si="2"/>
        <v>683080</v>
      </c>
    </row>
    <row r="38" spans="1:12" ht="25.5" x14ac:dyDescent="0.2">
      <c r="A38" s="19" t="s">
        <v>36</v>
      </c>
      <c r="B38" s="20" t="s">
        <v>37</v>
      </c>
      <c r="C38" s="21"/>
      <c r="D38" s="21"/>
      <c r="E38" s="21"/>
      <c r="F38" s="21"/>
      <c r="G38" s="5"/>
      <c r="H38" s="5"/>
      <c r="I38" s="5"/>
      <c r="J38" s="5"/>
      <c r="K38" s="5"/>
      <c r="L38" s="5">
        <f t="shared" si="2"/>
        <v>0</v>
      </c>
    </row>
    <row r="39" spans="1:12" ht="25.5" x14ac:dyDescent="0.2">
      <c r="A39" s="19" t="s">
        <v>38</v>
      </c>
      <c r="B39" s="20" t="s">
        <v>39</v>
      </c>
      <c r="C39" s="21"/>
      <c r="D39" s="21"/>
      <c r="E39" s="21"/>
      <c r="F39" s="21"/>
      <c r="G39" s="5"/>
      <c r="H39" s="5">
        <v>2879123</v>
      </c>
      <c r="I39" s="5"/>
      <c r="J39" s="5"/>
      <c r="K39" s="5"/>
      <c r="L39" s="5">
        <f t="shared" si="2"/>
        <v>2879123</v>
      </c>
    </row>
    <row r="40" spans="1:12" ht="25.5" x14ac:dyDescent="0.2">
      <c r="A40" s="19" t="s">
        <v>40</v>
      </c>
      <c r="B40" s="20" t="s">
        <v>41</v>
      </c>
      <c r="C40" s="21"/>
      <c r="D40" s="21"/>
      <c r="E40" s="21"/>
      <c r="F40" s="21"/>
      <c r="G40" s="5"/>
      <c r="H40" s="5"/>
      <c r="I40" s="5"/>
      <c r="J40" s="5"/>
      <c r="K40" s="5"/>
      <c r="L40" s="5">
        <f t="shared" si="2"/>
        <v>0</v>
      </c>
    </row>
    <row r="41" spans="1:12" x14ac:dyDescent="0.2">
      <c r="A41" s="19" t="s">
        <v>42</v>
      </c>
      <c r="B41" s="20" t="s">
        <v>43</v>
      </c>
      <c r="C41" s="21"/>
      <c r="D41" s="21"/>
      <c r="E41" s="21">
        <v>2701600</v>
      </c>
      <c r="F41" s="21"/>
      <c r="G41" s="5"/>
      <c r="H41" s="5"/>
      <c r="I41" s="5"/>
      <c r="J41" s="5"/>
      <c r="K41" s="5"/>
      <c r="L41" s="5">
        <f t="shared" si="2"/>
        <v>2701600</v>
      </c>
    </row>
    <row r="42" spans="1:12" x14ac:dyDescent="0.2">
      <c r="A42" s="19" t="s">
        <v>44</v>
      </c>
      <c r="B42" s="20" t="s">
        <v>45</v>
      </c>
      <c r="C42" s="21"/>
      <c r="D42" s="21"/>
      <c r="E42" s="21">
        <v>1000000</v>
      </c>
      <c r="F42" s="21"/>
      <c r="G42" s="5"/>
      <c r="H42" s="5"/>
      <c r="I42" s="5"/>
      <c r="J42" s="5"/>
      <c r="K42" s="5"/>
      <c r="L42" s="5">
        <f t="shared" si="2"/>
        <v>1000000</v>
      </c>
    </row>
    <row r="43" spans="1:12" x14ac:dyDescent="0.2">
      <c r="A43" s="19" t="s">
        <v>46</v>
      </c>
      <c r="B43" s="20" t="s">
        <v>47</v>
      </c>
      <c r="C43" s="21"/>
      <c r="D43" s="21"/>
      <c r="E43" s="21"/>
      <c r="F43" s="21">
        <v>18200000</v>
      </c>
      <c r="G43" s="5"/>
      <c r="H43" s="5"/>
      <c r="I43" s="5"/>
      <c r="J43" s="5"/>
      <c r="K43" s="5"/>
      <c r="L43" s="5">
        <f t="shared" si="2"/>
        <v>18200000</v>
      </c>
    </row>
    <row r="44" spans="1:12" x14ac:dyDescent="0.2">
      <c r="A44" s="19">
        <v>632311700</v>
      </c>
      <c r="B44" s="20" t="s">
        <v>48</v>
      </c>
      <c r="C44" s="21"/>
      <c r="D44" s="21"/>
      <c r="E44" s="21"/>
      <c r="F44" s="21"/>
      <c r="G44" s="5">
        <v>200000</v>
      </c>
      <c r="H44" s="5"/>
      <c r="I44" s="5"/>
      <c r="J44" s="5">
        <v>1221454</v>
      </c>
      <c r="K44" s="5"/>
      <c r="L44" s="5">
        <f t="shared" si="2"/>
        <v>1421454</v>
      </c>
    </row>
    <row r="45" spans="1:12" ht="25.5" x14ac:dyDescent="0.2">
      <c r="A45" s="19" t="s">
        <v>49</v>
      </c>
      <c r="B45" s="20" t="s">
        <v>50</v>
      </c>
      <c r="C45" s="21"/>
      <c r="D45" s="21"/>
      <c r="E45" s="21"/>
      <c r="F45" s="21"/>
      <c r="G45" s="5">
        <v>10000</v>
      </c>
      <c r="H45" s="5"/>
      <c r="I45" s="5"/>
      <c r="J45" s="5"/>
      <c r="K45" s="5"/>
      <c r="L45" s="5">
        <f t="shared" si="2"/>
        <v>10000</v>
      </c>
    </row>
    <row r="46" spans="1:12" ht="25.5" x14ac:dyDescent="0.2">
      <c r="A46" s="19">
        <v>6711</v>
      </c>
      <c r="B46" s="23" t="s">
        <v>51</v>
      </c>
      <c r="C46" s="21">
        <v>87531723</v>
      </c>
      <c r="D46" s="21">
        <v>771065</v>
      </c>
      <c r="E46" s="21"/>
      <c r="F46" s="21"/>
      <c r="G46" s="5"/>
      <c r="H46" s="5"/>
      <c r="I46" s="5"/>
      <c r="J46" s="5"/>
      <c r="K46" s="5"/>
      <c r="L46" s="5">
        <f t="shared" si="2"/>
        <v>88302788</v>
      </c>
    </row>
    <row r="47" spans="1:12" ht="15" customHeight="1" x14ac:dyDescent="0.2">
      <c r="A47" s="30" t="s">
        <v>52</v>
      </c>
      <c r="B47" s="31"/>
      <c r="C47" s="24">
        <f>C32+C33+C34+C35+C37+C38+C39+C40+C41+C42+C43+C45+C46+C36+C31+C44+C30</f>
        <v>87531723</v>
      </c>
      <c r="D47" s="24">
        <f t="shared" ref="D47:L47" si="3">D32+D33+D34+D35+D37+D38+D39+D40+D41+D42+D43+D45+D46+D36+D31+D44+D30</f>
        <v>771065</v>
      </c>
      <c r="E47" s="24">
        <f t="shared" si="3"/>
        <v>3701600</v>
      </c>
      <c r="F47" s="24">
        <f t="shared" si="3"/>
        <v>18200000</v>
      </c>
      <c r="G47" s="24">
        <f t="shared" si="3"/>
        <v>255816</v>
      </c>
      <c r="H47" s="24">
        <f t="shared" si="3"/>
        <v>3572203</v>
      </c>
      <c r="I47" s="24">
        <f t="shared" si="3"/>
        <v>2648121</v>
      </c>
      <c r="J47" s="24">
        <f t="shared" si="3"/>
        <v>1221454</v>
      </c>
      <c r="K47" s="24">
        <f t="shared" si="3"/>
        <v>0</v>
      </c>
      <c r="L47" s="24">
        <f t="shared" si="3"/>
        <v>117901982</v>
      </c>
    </row>
    <row r="48" spans="1:12" x14ac:dyDescent="0.2">
      <c r="C48" s="25"/>
      <c r="D48" s="25"/>
      <c r="E48" s="25"/>
      <c r="F48" s="25"/>
      <c r="G48" s="26"/>
      <c r="H48" s="26"/>
      <c r="I48" s="26"/>
      <c r="J48" s="26"/>
      <c r="K48" s="26"/>
      <c r="L48" s="5">
        <f t="shared" ref="L48" si="4">C48+D48+E48+F48+G48+H48+I48</f>
        <v>0</v>
      </c>
    </row>
    <row r="49" spans="1:12" ht="25.5" x14ac:dyDescent="0.2">
      <c r="A49" s="19" t="s">
        <v>13</v>
      </c>
      <c r="B49" s="20" t="s">
        <v>53</v>
      </c>
      <c r="C49" s="25"/>
      <c r="D49" s="25"/>
      <c r="E49" s="21">
        <v>500000</v>
      </c>
      <c r="F49" s="21">
        <v>15000000</v>
      </c>
      <c r="G49" s="5">
        <v>850000</v>
      </c>
      <c r="H49" s="5">
        <v>150000</v>
      </c>
      <c r="I49" s="5"/>
      <c r="J49" s="5"/>
      <c r="K49" s="5">
        <v>285500</v>
      </c>
      <c r="L49" s="5">
        <f>C49+D49+E49+F49+G49+H49+I49+J49+K49</f>
        <v>16785500</v>
      </c>
    </row>
    <row r="50" spans="1:12" ht="25.5" x14ac:dyDescent="0.2">
      <c r="A50" s="19" t="s">
        <v>15</v>
      </c>
      <c r="B50" s="20" t="s">
        <v>54</v>
      </c>
      <c r="C50" s="25"/>
      <c r="D50" s="25"/>
      <c r="E50" s="21">
        <v>500000</v>
      </c>
      <c r="F50" s="21">
        <v>6996800</v>
      </c>
      <c r="G50" s="5">
        <v>154437</v>
      </c>
      <c r="H50" s="5">
        <v>150000</v>
      </c>
      <c r="I50" s="5"/>
      <c r="J50" s="5"/>
      <c r="K50" s="5">
        <v>285500</v>
      </c>
      <c r="L50" s="5">
        <f>C50+D50+E50+F50+G50+H50+I50+J50+K50</f>
        <v>8086737</v>
      </c>
    </row>
    <row r="51" spans="1:12" ht="25.5" customHeight="1" x14ac:dyDescent="0.2">
      <c r="A51" s="36" t="s">
        <v>55</v>
      </c>
      <c r="B51" s="37"/>
      <c r="C51" s="27">
        <f>C47+C49-C50</f>
        <v>87531723</v>
      </c>
      <c r="D51" s="27">
        <f t="shared" ref="D51:L51" si="5">D47+D49-D50</f>
        <v>771065</v>
      </c>
      <c r="E51" s="27">
        <f t="shared" si="5"/>
        <v>3701600</v>
      </c>
      <c r="F51" s="27">
        <f t="shared" si="5"/>
        <v>26203200</v>
      </c>
      <c r="G51" s="27">
        <f t="shared" si="5"/>
        <v>951379</v>
      </c>
      <c r="H51" s="27">
        <f t="shared" si="5"/>
        <v>3572203</v>
      </c>
      <c r="I51" s="27">
        <f t="shared" si="5"/>
        <v>2648121</v>
      </c>
      <c r="J51" s="27">
        <f t="shared" si="5"/>
        <v>1221454</v>
      </c>
      <c r="K51" s="27">
        <f>K47+K49-K50</f>
        <v>0</v>
      </c>
      <c r="L51" s="27">
        <f t="shared" si="5"/>
        <v>126600745</v>
      </c>
    </row>
    <row r="54" spans="1:12" x14ac:dyDescent="0.2">
      <c r="A54" s="34" t="s">
        <v>56</v>
      </c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</row>
    <row r="56" spans="1:12" x14ac:dyDescent="0.2">
      <c r="B56" s="12" t="s">
        <v>22</v>
      </c>
      <c r="C56" s="13">
        <v>11</v>
      </c>
      <c r="D56" s="13">
        <v>12</v>
      </c>
      <c r="E56" s="13">
        <v>31</v>
      </c>
      <c r="F56" s="13">
        <v>43</v>
      </c>
      <c r="G56" s="13">
        <v>51</v>
      </c>
      <c r="H56" s="14">
        <v>52</v>
      </c>
      <c r="I56" s="14">
        <v>559</v>
      </c>
      <c r="J56" s="14">
        <v>563</v>
      </c>
      <c r="K56" s="14">
        <v>71</v>
      </c>
      <c r="L56" s="15" t="s">
        <v>23</v>
      </c>
    </row>
    <row r="57" spans="1:12" x14ac:dyDescent="0.2">
      <c r="A57" s="35" t="s">
        <v>24</v>
      </c>
      <c r="B57" s="35"/>
      <c r="C57" s="16"/>
      <c r="D57" s="16"/>
      <c r="E57" s="16"/>
      <c r="F57" s="16"/>
      <c r="G57" s="16"/>
      <c r="H57" s="11"/>
      <c r="I57" s="11"/>
      <c r="J57" s="11"/>
      <c r="K57" s="11"/>
    </row>
    <row r="58" spans="1:12" x14ac:dyDescent="0.2">
      <c r="A58" s="17">
        <v>723110071</v>
      </c>
      <c r="B58" s="17" t="s">
        <v>25</v>
      </c>
      <c r="C58" s="18"/>
      <c r="D58" s="18"/>
      <c r="E58" s="18"/>
      <c r="F58" s="18"/>
      <c r="G58" s="18"/>
      <c r="H58" s="3"/>
      <c r="I58" s="3"/>
      <c r="J58" s="3"/>
      <c r="K58" s="3"/>
      <c r="L58" s="5">
        <f t="shared" ref="L58:L71" si="6">C58+D58+E58+F58+G58+H58+I58</f>
        <v>0</v>
      </c>
    </row>
    <row r="59" spans="1:12" x14ac:dyDescent="0.2">
      <c r="A59" s="19">
        <v>632310559</v>
      </c>
      <c r="B59" s="20" t="s">
        <v>26</v>
      </c>
      <c r="C59" s="21"/>
      <c r="D59" s="21"/>
      <c r="E59" s="21"/>
      <c r="F59" s="21"/>
      <c r="G59" s="21"/>
      <c r="H59" s="5"/>
      <c r="I59" s="5">
        <v>1618200</v>
      </c>
      <c r="J59" s="5"/>
      <c r="K59" s="5"/>
      <c r="L59" s="5">
        <f t="shared" si="6"/>
        <v>1618200</v>
      </c>
    </row>
    <row r="60" spans="1:12" x14ac:dyDescent="0.2">
      <c r="A60" s="19" t="s">
        <v>57</v>
      </c>
      <c r="B60" s="22" t="s">
        <v>27</v>
      </c>
      <c r="C60" s="21"/>
      <c r="D60" s="21"/>
      <c r="E60" s="21"/>
      <c r="F60" s="21"/>
      <c r="G60" s="21"/>
      <c r="H60" s="5"/>
      <c r="I60" s="5"/>
      <c r="J60" s="5"/>
      <c r="K60" s="5"/>
      <c r="L60" s="5">
        <f t="shared" si="6"/>
        <v>0</v>
      </c>
    </row>
    <row r="61" spans="1:12" x14ac:dyDescent="0.2">
      <c r="A61" s="19" t="s">
        <v>28</v>
      </c>
      <c r="B61" s="22" t="s">
        <v>29</v>
      </c>
      <c r="C61" s="21"/>
      <c r="D61" s="21"/>
      <c r="E61" s="21"/>
      <c r="F61" s="21"/>
      <c r="G61" s="21"/>
      <c r="H61" s="5"/>
      <c r="I61" s="5"/>
      <c r="J61" s="5"/>
      <c r="K61" s="5"/>
      <c r="L61" s="5">
        <f t="shared" si="6"/>
        <v>0</v>
      </c>
    </row>
    <row r="62" spans="1:12" x14ac:dyDescent="0.2">
      <c r="A62" s="19" t="s">
        <v>30</v>
      </c>
      <c r="B62" s="22" t="s">
        <v>31</v>
      </c>
      <c r="C62" s="21"/>
      <c r="D62" s="21"/>
      <c r="E62" s="21"/>
      <c r="F62" s="21"/>
      <c r="G62" s="21"/>
      <c r="H62" s="5"/>
      <c r="I62" s="5"/>
      <c r="J62" s="5"/>
      <c r="K62" s="5"/>
      <c r="L62" s="5">
        <f t="shared" si="6"/>
        <v>0</v>
      </c>
    </row>
    <row r="63" spans="1:12" x14ac:dyDescent="0.2">
      <c r="A63" s="19">
        <v>63414</v>
      </c>
      <c r="B63" s="20" t="s">
        <v>32</v>
      </c>
      <c r="C63" s="21"/>
      <c r="D63" s="21"/>
      <c r="E63" s="21"/>
      <c r="F63" s="21"/>
      <c r="G63" s="21"/>
      <c r="H63" s="5">
        <v>100000</v>
      </c>
      <c r="I63" s="5"/>
      <c r="J63" s="5"/>
      <c r="K63" s="5"/>
      <c r="L63" s="5">
        <f t="shared" si="6"/>
        <v>100000</v>
      </c>
    </row>
    <row r="64" spans="1:12" x14ac:dyDescent="0.2">
      <c r="A64" s="19" t="s">
        <v>58</v>
      </c>
      <c r="B64" s="20" t="s">
        <v>32</v>
      </c>
      <c r="C64" s="21"/>
      <c r="D64" s="21"/>
      <c r="E64" s="21"/>
      <c r="F64" s="21"/>
      <c r="G64" s="21"/>
      <c r="H64" s="5"/>
      <c r="I64" s="5"/>
      <c r="J64" s="5"/>
      <c r="K64" s="5"/>
      <c r="L64" s="5">
        <f t="shared" si="6"/>
        <v>0</v>
      </c>
    </row>
    <row r="65" spans="1:12" ht="25.5" x14ac:dyDescent="0.2">
      <c r="A65" s="19" t="s">
        <v>34</v>
      </c>
      <c r="B65" s="20" t="s">
        <v>35</v>
      </c>
      <c r="C65" s="21"/>
      <c r="D65" s="21"/>
      <c r="E65" s="21"/>
      <c r="F65" s="21"/>
      <c r="G65" s="21"/>
      <c r="H65" s="5"/>
      <c r="I65" s="5"/>
      <c r="J65" s="5"/>
      <c r="K65" s="5"/>
      <c r="L65" s="5">
        <f t="shared" si="6"/>
        <v>0</v>
      </c>
    </row>
    <row r="66" spans="1:12" ht="25.5" x14ac:dyDescent="0.2">
      <c r="A66" s="19" t="s">
        <v>36</v>
      </c>
      <c r="B66" s="20" t="s">
        <v>37</v>
      </c>
      <c r="C66" s="21"/>
      <c r="D66" s="21"/>
      <c r="E66" s="21"/>
      <c r="F66" s="21"/>
      <c r="G66" s="21"/>
      <c r="H66" s="5"/>
      <c r="I66" s="5"/>
      <c r="J66" s="5"/>
      <c r="K66" s="5"/>
      <c r="L66" s="5">
        <f t="shared" si="6"/>
        <v>0</v>
      </c>
    </row>
    <row r="67" spans="1:12" ht="25.5" x14ac:dyDescent="0.2">
      <c r="A67" s="19" t="s">
        <v>38</v>
      </c>
      <c r="B67" s="20" t="s">
        <v>39</v>
      </c>
      <c r="C67" s="21"/>
      <c r="D67" s="21"/>
      <c r="E67" s="21"/>
      <c r="F67" s="21"/>
      <c r="G67" s="21"/>
      <c r="H67" s="5"/>
      <c r="I67" s="5"/>
      <c r="J67" s="5"/>
      <c r="K67" s="5"/>
      <c r="L67" s="5">
        <f t="shared" si="6"/>
        <v>0</v>
      </c>
    </row>
    <row r="68" spans="1:12" ht="25.5" x14ac:dyDescent="0.2">
      <c r="A68" s="19" t="s">
        <v>40</v>
      </c>
      <c r="B68" s="20" t="s">
        <v>41</v>
      </c>
      <c r="C68" s="21"/>
      <c r="D68" s="21"/>
      <c r="E68" s="21"/>
      <c r="F68" s="21"/>
      <c r="G68" s="21"/>
      <c r="H68" s="5"/>
      <c r="I68" s="5"/>
      <c r="J68" s="5"/>
      <c r="K68" s="5"/>
      <c r="L68" s="5">
        <f t="shared" si="6"/>
        <v>0</v>
      </c>
    </row>
    <row r="69" spans="1:12" x14ac:dyDescent="0.2">
      <c r="A69" s="19" t="s">
        <v>42</v>
      </c>
      <c r="B69" s="20" t="s">
        <v>43</v>
      </c>
      <c r="C69" s="21"/>
      <c r="D69" s="21"/>
      <c r="E69" s="21">
        <v>2806600</v>
      </c>
      <c r="F69" s="21"/>
      <c r="G69" s="21"/>
      <c r="H69" s="5"/>
      <c r="I69" s="5"/>
      <c r="J69" s="5"/>
      <c r="K69" s="5"/>
      <c r="L69" s="5">
        <f t="shared" si="6"/>
        <v>2806600</v>
      </c>
    </row>
    <row r="70" spans="1:12" x14ac:dyDescent="0.2">
      <c r="A70" s="19" t="s">
        <v>44</v>
      </c>
      <c r="B70" s="20" t="s">
        <v>45</v>
      </c>
      <c r="C70" s="21"/>
      <c r="D70" s="21"/>
      <c r="E70" s="21">
        <v>1000000</v>
      </c>
      <c r="F70" s="21"/>
      <c r="G70" s="21"/>
      <c r="H70" s="5"/>
      <c r="I70" s="5"/>
      <c r="J70" s="5"/>
      <c r="K70" s="5"/>
      <c r="L70" s="5">
        <f t="shared" si="6"/>
        <v>1000000</v>
      </c>
    </row>
    <row r="71" spans="1:12" x14ac:dyDescent="0.2">
      <c r="A71" s="19" t="s">
        <v>46</v>
      </c>
      <c r="B71" s="20" t="s">
        <v>47</v>
      </c>
      <c r="C71" s="21"/>
      <c r="D71" s="21"/>
      <c r="E71" s="21"/>
      <c r="F71" s="21">
        <v>18200000</v>
      </c>
      <c r="G71" s="21"/>
      <c r="H71" s="5"/>
      <c r="I71" s="5"/>
      <c r="J71" s="5"/>
      <c r="K71" s="5"/>
      <c r="L71" s="5">
        <f t="shared" si="6"/>
        <v>18200000</v>
      </c>
    </row>
    <row r="72" spans="1:12" x14ac:dyDescent="0.2">
      <c r="A72" s="19">
        <v>632311700</v>
      </c>
      <c r="B72" s="20" t="s">
        <v>48</v>
      </c>
      <c r="C72" s="21"/>
      <c r="D72" s="21"/>
      <c r="E72" s="21"/>
      <c r="F72" s="21"/>
      <c r="G72" s="21">
        <v>500000</v>
      </c>
      <c r="H72" s="5"/>
      <c r="I72" s="5"/>
      <c r="J72" s="5">
        <v>274056</v>
      </c>
      <c r="K72" s="5"/>
      <c r="L72" s="5">
        <f t="shared" ref="L72" si="7">C72+D72+E72+F72+G72+H72+I72+J72</f>
        <v>774056</v>
      </c>
    </row>
    <row r="73" spans="1:12" ht="25.5" x14ac:dyDescent="0.2">
      <c r="A73" s="19" t="s">
        <v>49</v>
      </c>
      <c r="B73" s="20" t="s">
        <v>50</v>
      </c>
      <c r="C73" s="21"/>
      <c r="D73" s="21"/>
      <c r="E73" s="21"/>
      <c r="F73" s="21"/>
      <c r="G73" s="21"/>
      <c r="H73" s="5"/>
      <c r="I73" s="5"/>
      <c r="J73" s="5"/>
      <c r="K73" s="5"/>
      <c r="L73" s="5">
        <f>C73+D73+E73+F73+G73+H73+I73</f>
        <v>0</v>
      </c>
    </row>
    <row r="74" spans="1:12" ht="25.5" x14ac:dyDescent="0.2">
      <c r="A74" s="19">
        <v>6711</v>
      </c>
      <c r="B74" s="23" t="s">
        <v>51</v>
      </c>
      <c r="C74" s="21">
        <v>86848242</v>
      </c>
      <c r="D74" s="21">
        <v>745900</v>
      </c>
      <c r="E74" s="21"/>
      <c r="F74" s="21"/>
      <c r="G74" s="21"/>
      <c r="H74" s="5"/>
      <c r="I74" s="5"/>
      <c r="J74" s="5"/>
      <c r="K74" s="5"/>
      <c r="L74" s="5">
        <f>C74+D74+E74+F74+G74+H74+I74</f>
        <v>87594142</v>
      </c>
    </row>
    <row r="75" spans="1:12" x14ac:dyDescent="0.2">
      <c r="A75" s="30" t="s">
        <v>52</v>
      </c>
      <c r="B75" s="31"/>
      <c r="C75" s="24">
        <f>C60+C61+C62+C64+C65+C66+C67+C68+C69+C70+C71+C73+C74+C72+C63+C59+C58</f>
        <v>86848242</v>
      </c>
      <c r="D75" s="24">
        <f t="shared" ref="D75:K75" si="8">D60+D61+D62+D64+D65+D66+D67+D68+D69+D70+D71+D73+D74+D72+D63+D59+D58</f>
        <v>745900</v>
      </c>
      <c r="E75" s="24">
        <f t="shared" si="8"/>
        <v>3806600</v>
      </c>
      <c r="F75" s="24">
        <f t="shared" si="8"/>
        <v>18200000</v>
      </c>
      <c r="G75" s="24">
        <f t="shared" si="8"/>
        <v>500000</v>
      </c>
      <c r="H75" s="24">
        <f t="shared" si="8"/>
        <v>100000</v>
      </c>
      <c r="I75" s="24">
        <f t="shared" si="8"/>
        <v>1618200</v>
      </c>
      <c r="J75" s="24">
        <f t="shared" si="8"/>
        <v>274056</v>
      </c>
      <c r="K75" s="24">
        <f t="shared" si="8"/>
        <v>0</v>
      </c>
      <c r="L75" s="24">
        <f>L60+L61+L62+L64+L65+L66+L67+L68+L69+L70+L71+L73+L74+L72+L63+L59+L58</f>
        <v>112092998</v>
      </c>
    </row>
    <row r="76" spans="1:12" x14ac:dyDescent="0.2">
      <c r="C76" s="25"/>
      <c r="D76" s="25"/>
      <c r="E76" s="25"/>
      <c r="F76" s="25"/>
      <c r="G76" s="25"/>
      <c r="H76" s="26"/>
      <c r="I76" s="26"/>
      <c r="J76" s="26"/>
      <c r="K76" s="26"/>
      <c r="L76" s="5">
        <f>C76+D76+E76+F76+G76+H76+I76</f>
        <v>0</v>
      </c>
    </row>
    <row r="77" spans="1:12" ht="25.5" x14ac:dyDescent="0.2">
      <c r="A77" s="19" t="s">
        <v>13</v>
      </c>
      <c r="B77" s="20" t="s">
        <v>59</v>
      </c>
      <c r="C77" s="25"/>
      <c r="D77" s="25"/>
      <c r="E77" s="21">
        <v>500000</v>
      </c>
      <c r="F77" s="21">
        <v>6996800</v>
      </c>
      <c r="G77" s="21">
        <v>154437</v>
      </c>
      <c r="H77" s="5">
        <v>150000</v>
      </c>
      <c r="I77" s="5"/>
      <c r="J77" s="5"/>
      <c r="K77" s="5">
        <v>285500</v>
      </c>
      <c r="L77" s="5">
        <f>C77+D77+E77+F77+G77+H77+I77+K77+J77</f>
        <v>8086737</v>
      </c>
    </row>
    <row r="78" spans="1:12" ht="25.5" x14ac:dyDescent="0.2">
      <c r="A78" s="19" t="s">
        <v>15</v>
      </c>
      <c r="B78" s="20" t="s">
        <v>60</v>
      </c>
      <c r="C78" s="25"/>
      <c r="D78" s="25"/>
      <c r="E78" s="21">
        <v>500000</v>
      </c>
      <c r="F78" s="21">
        <v>3498600</v>
      </c>
      <c r="G78" s="21">
        <v>89621</v>
      </c>
      <c r="H78" s="5">
        <v>65000</v>
      </c>
      <c r="I78" s="5"/>
      <c r="J78" s="5"/>
      <c r="K78" s="5">
        <v>285500</v>
      </c>
      <c r="L78" s="5">
        <f>C78+D78+E78+F78+G78+H78+I78+K78+J78</f>
        <v>4438721</v>
      </c>
    </row>
    <row r="79" spans="1:12" x14ac:dyDescent="0.2">
      <c r="A79" s="36" t="s">
        <v>61</v>
      </c>
      <c r="B79" s="37"/>
      <c r="C79" s="27">
        <f>C75+C77-C78</f>
        <v>86848242</v>
      </c>
      <c r="D79" s="27">
        <f>D75+D77-D78</f>
        <v>745900</v>
      </c>
      <c r="E79" s="27">
        <f>E75+E77-E78</f>
        <v>3806600</v>
      </c>
      <c r="F79" s="27">
        <f>F75+F77-F78</f>
        <v>21698200</v>
      </c>
      <c r="G79" s="27">
        <f t="shared" ref="G79:H79" si="9">G75+G77-G78</f>
        <v>564816</v>
      </c>
      <c r="H79" s="28">
        <f t="shared" si="9"/>
        <v>185000</v>
      </c>
      <c r="I79" s="28">
        <f>I75+I77-I78</f>
        <v>1618200</v>
      </c>
      <c r="J79" s="28">
        <f>J75+J77-J78</f>
        <v>274056</v>
      </c>
      <c r="K79" s="28">
        <f>K75+K77-K78</f>
        <v>0</v>
      </c>
      <c r="L79" s="29">
        <f>C79+D79+E79+F79+G79+H79+I79+J79</f>
        <v>115741014</v>
      </c>
    </row>
    <row r="82" spans="1:12" x14ac:dyDescent="0.2">
      <c r="A82" s="34" t="s">
        <v>62</v>
      </c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</row>
    <row r="84" spans="1:12" x14ac:dyDescent="0.2">
      <c r="B84" s="12" t="s">
        <v>22</v>
      </c>
      <c r="C84" s="13">
        <v>11</v>
      </c>
      <c r="D84" s="13">
        <v>12</v>
      </c>
      <c r="E84" s="13">
        <v>31</v>
      </c>
      <c r="F84" s="13">
        <v>43</v>
      </c>
      <c r="G84" s="13">
        <v>51</v>
      </c>
      <c r="H84" s="14">
        <v>52</v>
      </c>
      <c r="I84" s="14">
        <v>559</v>
      </c>
      <c r="J84" s="14">
        <v>563</v>
      </c>
      <c r="K84" s="14">
        <v>71</v>
      </c>
      <c r="L84" s="15" t="s">
        <v>23</v>
      </c>
    </row>
    <row r="85" spans="1:12" x14ac:dyDescent="0.2">
      <c r="A85" s="38" t="s">
        <v>24</v>
      </c>
      <c r="B85" s="38"/>
      <c r="C85" s="16"/>
      <c r="D85" s="16"/>
      <c r="E85" s="16"/>
      <c r="F85" s="16"/>
      <c r="G85" s="16"/>
      <c r="H85" s="11"/>
      <c r="I85" s="11"/>
      <c r="J85" s="11"/>
      <c r="K85" s="11"/>
    </row>
    <row r="86" spans="1:12" x14ac:dyDescent="0.2">
      <c r="A86" s="17">
        <v>723110071</v>
      </c>
      <c r="B86" s="17" t="s">
        <v>25</v>
      </c>
      <c r="C86" s="18"/>
      <c r="D86" s="18"/>
      <c r="E86" s="18"/>
      <c r="F86" s="18"/>
      <c r="G86" s="18"/>
      <c r="H86" s="18"/>
      <c r="I86" s="18"/>
      <c r="J86" s="18"/>
      <c r="K86" s="18"/>
      <c r="L86" s="5">
        <f t="shared" ref="L86:L98" si="10">C86+D86+E86+F86+G86+H86+I86</f>
        <v>0</v>
      </c>
    </row>
    <row r="87" spans="1:12" x14ac:dyDescent="0.2">
      <c r="A87" s="19">
        <v>632310559</v>
      </c>
      <c r="B87" s="20" t="s">
        <v>26</v>
      </c>
      <c r="C87" s="21"/>
      <c r="D87" s="21"/>
      <c r="E87" s="21"/>
      <c r="F87" s="21"/>
      <c r="G87" s="21"/>
      <c r="H87" s="5"/>
      <c r="I87" s="5">
        <v>1618200</v>
      </c>
      <c r="J87" s="5"/>
      <c r="K87" s="5"/>
      <c r="L87" s="5">
        <f t="shared" si="10"/>
        <v>1618200</v>
      </c>
    </row>
    <row r="88" spans="1:12" x14ac:dyDescent="0.2">
      <c r="A88" s="19" t="s">
        <v>57</v>
      </c>
      <c r="B88" s="22" t="s">
        <v>27</v>
      </c>
      <c r="C88" s="21"/>
      <c r="D88" s="21"/>
      <c r="E88" s="21"/>
      <c r="F88" s="21"/>
      <c r="G88" s="21"/>
      <c r="H88" s="5"/>
      <c r="I88" s="5"/>
      <c r="J88" s="5"/>
      <c r="K88" s="5"/>
      <c r="L88" s="5">
        <f t="shared" si="10"/>
        <v>0</v>
      </c>
    </row>
    <row r="89" spans="1:12" x14ac:dyDescent="0.2">
      <c r="A89" s="19" t="s">
        <v>28</v>
      </c>
      <c r="B89" s="22" t="s">
        <v>29</v>
      </c>
      <c r="C89" s="21"/>
      <c r="D89" s="21"/>
      <c r="E89" s="21"/>
      <c r="F89" s="21"/>
      <c r="G89" s="21"/>
      <c r="H89" s="5"/>
      <c r="I89" s="5"/>
      <c r="J89" s="5"/>
      <c r="K89" s="5"/>
      <c r="L89" s="5">
        <f t="shared" si="10"/>
        <v>0</v>
      </c>
    </row>
    <row r="90" spans="1:12" x14ac:dyDescent="0.2">
      <c r="A90" s="19" t="s">
        <v>30</v>
      </c>
      <c r="B90" s="22" t="s">
        <v>31</v>
      </c>
      <c r="C90" s="21"/>
      <c r="D90" s="21"/>
      <c r="E90" s="21"/>
      <c r="F90" s="21"/>
      <c r="G90" s="21"/>
      <c r="H90" s="5"/>
      <c r="I90" s="5"/>
      <c r="J90" s="5"/>
      <c r="K90" s="5"/>
      <c r="L90" s="5">
        <f t="shared" si="10"/>
        <v>0</v>
      </c>
    </row>
    <row r="91" spans="1:12" x14ac:dyDescent="0.2">
      <c r="A91" s="19" t="s">
        <v>58</v>
      </c>
      <c r="B91" s="20" t="s">
        <v>32</v>
      </c>
      <c r="C91" s="21"/>
      <c r="D91" s="21"/>
      <c r="E91" s="21"/>
      <c r="F91" s="21"/>
      <c r="G91" s="21"/>
      <c r="H91" s="5">
        <v>120000</v>
      </c>
      <c r="I91" s="5"/>
      <c r="J91" s="5"/>
      <c r="K91" s="5"/>
      <c r="L91" s="5">
        <f t="shared" si="10"/>
        <v>120000</v>
      </c>
    </row>
    <row r="92" spans="1:12" ht="25.5" x14ac:dyDescent="0.2">
      <c r="A92" s="19" t="s">
        <v>34</v>
      </c>
      <c r="B92" s="20" t="s">
        <v>35</v>
      </c>
      <c r="C92" s="21"/>
      <c r="D92" s="21"/>
      <c r="E92" s="21"/>
      <c r="F92" s="21"/>
      <c r="G92" s="21"/>
      <c r="H92" s="5"/>
      <c r="I92" s="5"/>
      <c r="J92" s="5"/>
      <c r="K92" s="5"/>
      <c r="L92" s="5">
        <f t="shared" si="10"/>
        <v>0</v>
      </c>
    </row>
    <row r="93" spans="1:12" ht="25.5" x14ac:dyDescent="0.2">
      <c r="A93" s="19" t="s">
        <v>36</v>
      </c>
      <c r="B93" s="20" t="s">
        <v>37</v>
      </c>
      <c r="C93" s="21"/>
      <c r="D93" s="21"/>
      <c r="E93" s="21"/>
      <c r="F93" s="21"/>
      <c r="G93" s="21"/>
      <c r="H93" s="5"/>
      <c r="I93" s="5"/>
      <c r="J93" s="5"/>
      <c r="K93" s="5"/>
      <c r="L93" s="5">
        <f t="shared" si="10"/>
        <v>0</v>
      </c>
    </row>
    <row r="94" spans="1:12" ht="25.5" x14ac:dyDescent="0.2">
      <c r="A94" s="19" t="s">
        <v>38</v>
      </c>
      <c r="B94" s="20" t="s">
        <v>39</v>
      </c>
      <c r="C94" s="21"/>
      <c r="D94" s="21"/>
      <c r="E94" s="21"/>
      <c r="F94" s="21"/>
      <c r="G94" s="21"/>
      <c r="H94" s="5"/>
      <c r="I94" s="5"/>
      <c r="J94" s="5"/>
      <c r="K94" s="5"/>
      <c r="L94" s="5">
        <f t="shared" si="10"/>
        <v>0</v>
      </c>
    </row>
    <row r="95" spans="1:12" ht="25.5" x14ac:dyDescent="0.2">
      <c r="A95" s="19" t="s">
        <v>40</v>
      </c>
      <c r="B95" s="20" t="s">
        <v>41</v>
      </c>
      <c r="C95" s="21"/>
      <c r="D95" s="21"/>
      <c r="E95" s="21"/>
      <c r="F95" s="21"/>
      <c r="G95" s="21"/>
      <c r="H95" s="5"/>
      <c r="I95" s="5"/>
      <c r="J95" s="5"/>
      <c r="K95" s="5"/>
      <c r="L95" s="5">
        <f t="shared" si="10"/>
        <v>0</v>
      </c>
    </row>
    <row r="96" spans="1:12" x14ac:dyDescent="0.2">
      <c r="A96" s="19" t="s">
        <v>42</v>
      </c>
      <c r="B96" s="20" t="s">
        <v>43</v>
      </c>
      <c r="C96" s="21"/>
      <c r="D96" s="21"/>
      <c r="E96" s="21">
        <v>2806600</v>
      </c>
      <c r="F96" s="21"/>
      <c r="G96" s="21"/>
      <c r="H96" s="5"/>
      <c r="I96" s="5"/>
      <c r="J96" s="5"/>
      <c r="K96" s="5"/>
      <c r="L96" s="5">
        <f t="shared" si="10"/>
        <v>2806600</v>
      </c>
    </row>
    <row r="97" spans="1:12" x14ac:dyDescent="0.2">
      <c r="A97" s="19" t="s">
        <v>44</v>
      </c>
      <c r="B97" s="20" t="s">
        <v>45</v>
      </c>
      <c r="C97" s="21"/>
      <c r="D97" s="21"/>
      <c r="E97" s="21">
        <v>1000000</v>
      </c>
      <c r="F97" s="21"/>
      <c r="G97" s="21"/>
      <c r="H97" s="5"/>
      <c r="I97" s="5"/>
      <c r="J97" s="5"/>
      <c r="K97" s="5"/>
      <c r="L97" s="5">
        <f t="shared" si="10"/>
        <v>1000000</v>
      </c>
    </row>
    <row r="98" spans="1:12" x14ac:dyDescent="0.2">
      <c r="A98" s="19" t="s">
        <v>46</v>
      </c>
      <c r="B98" s="20" t="s">
        <v>47</v>
      </c>
      <c r="C98" s="21"/>
      <c r="D98" s="21"/>
      <c r="E98" s="21"/>
      <c r="F98" s="21">
        <v>18200000</v>
      </c>
      <c r="G98" s="21"/>
      <c r="H98" s="5"/>
      <c r="I98" s="5"/>
      <c r="J98" s="5"/>
      <c r="K98" s="5"/>
      <c r="L98" s="5">
        <f t="shared" si="10"/>
        <v>18200000</v>
      </c>
    </row>
    <row r="99" spans="1:12" x14ac:dyDescent="0.2">
      <c r="A99" s="19">
        <v>632311700</v>
      </c>
      <c r="B99" s="20" t="s">
        <v>48</v>
      </c>
      <c r="C99" s="21"/>
      <c r="D99" s="21"/>
      <c r="E99" s="21"/>
      <c r="F99" s="21"/>
      <c r="G99" s="21">
        <v>300000</v>
      </c>
      <c r="H99" s="5"/>
      <c r="I99" s="5"/>
      <c r="J99" s="5"/>
      <c r="K99" s="5"/>
      <c r="L99" s="5">
        <f t="shared" ref="L99" si="11">C99+D99+E99+F99+G99+H99+I99+J99</f>
        <v>300000</v>
      </c>
    </row>
    <row r="100" spans="1:12" ht="25.5" x14ac:dyDescent="0.2">
      <c r="A100" s="19" t="s">
        <v>49</v>
      </c>
      <c r="B100" s="20" t="s">
        <v>50</v>
      </c>
      <c r="C100" s="21"/>
      <c r="D100" s="21"/>
      <c r="E100" s="21"/>
      <c r="F100" s="21"/>
      <c r="G100" s="21"/>
      <c r="H100" s="5"/>
      <c r="I100" s="5"/>
      <c r="J100" s="5"/>
      <c r="K100" s="5"/>
      <c r="L100" s="5">
        <f>C100+D100+E100+F100+G100+H100+I100</f>
        <v>0</v>
      </c>
    </row>
    <row r="101" spans="1:12" ht="25.5" x14ac:dyDescent="0.2">
      <c r="A101" s="19">
        <v>6711</v>
      </c>
      <c r="B101" s="23" t="s">
        <v>51</v>
      </c>
      <c r="C101" s="21">
        <v>87131022</v>
      </c>
      <c r="D101" s="21">
        <v>539400</v>
      </c>
      <c r="E101" s="21"/>
      <c r="F101" s="21"/>
      <c r="G101" s="21"/>
      <c r="H101" s="5"/>
      <c r="I101" s="5"/>
      <c r="J101" s="5"/>
      <c r="K101" s="5"/>
      <c r="L101" s="5">
        <f>C101+D101+E101+F101+G101+H101+I101</f>
        <v>87670422</v>
      </c>
    </row>
    <row r="102" spans="1:12" x14ac:dyDescent="0.2">
      <c r="A102" s="30" t="s">
        <v>52</v>
      </c>
      <c r="B102" s="31"/>
      <c r="C102" s="24">
        <f>C88+C89+C90+C91+C92+C93+C94+C95+C96+C97+C98+C100+C101+C99+C87+C86</f>
        <v>87131022</v>
      </c>
      <c r="D102" s="24">
        <f t="shared" ref="D102:L102" si="12">D88+D89+D90+D91+D92+D93+D94+D95+D96+D97+D98+D100+D101+D99+D87+D86</f>
        <v>539400</v>
      </c>
      <c r="E102" s="24">
        <f t="shared" si="12"/>
        <v>3806600</v>
      </c>
      <c r="F102" s="24">
        <f t="shared" si="12"/>
        <v>18200000</v>
      </c>
      <c r="G102" s="24">
        <f t="shared" si="12"/>
        <v>300000</v>
      </c>
      <c r="H102" s="24">
        <f t="shared" si="12"/>
        <v>120000</v>
      </c>
      <c r="I102" s="24">
        <f t="shared" si="12"/>
        <v>1618200</v>
      </c>
      <c r="J102" s="24">
        <f t="shared" si="12"/>
        <v>0</v>
      </c>
      <c r="K102" s="24">
        <f t="shared" si="12"/>
        <v>0</v>
      </c>
      <c r="L102" s="24">
        <f t="shared" si="12"/>
        <v>111715222</v>
      </c>
    </row>
    <row r="103" spans="1:12" x14ac:dyDescent="0.2">
      <c r="C103" s="25"/>
      <c r="D103" s="25"/>
      <c r="E103" s="25"/>
      <c r="F103" s="25"/>
      <c r="G103" s="25"/>
      <c r="H103" s="26"/>
      <c r="I103" s="26"/>
      <c r="J103" s="26"/>
      <c r="K103" s="26"/>
      <c r="L103" s="5">
        <f>C103+D103+E103+F103+G103+H103+I103</f>
        <v>0</v>
      </c>
    </row>
    <row r="104" spans="1:12" ht="25.5" x14ac:dyDescent="0.2">
      <c r="A104" s="19" t="s">
        <v>13</v>
      </c>
      <c r="B104" s="20" t="s">
        <v>63</v>
      </c>
      <c r="C104" s="25"/>
      <c r="D104" s="25"/>
      <c r="E104" s="21">
        <v>500000</v>
      </c>
      <c r="F104" s="21">
        <v>3498600</v>
      </c>
      <c r="G104" s="21">
        <v>89621</v>
      </c>
      <c r="H104" s="5">
        <v>65000</v>
      </c>
      <c r="I104" s="5"/>
      <c r="J104" s="5"/>
      <c r="K104" s="5">
        <v>285500</v>
      </c>
      <c r="L104" s="5">
        <f>C104+D104+E104+F104+G104+H104+I104+K104+J104</f>
        <v>4438721</v>
      </c>
    </row>
    <row r="105" spans="1:12" ht="25.5" x14ac:dyDescent="0.2">
      <c r="A105" s="19" t="s">
        <v>15</v>
      </c>
      <c r="B105" s="20" t="s">
        <v>64</v>
      </c>
      <c r="C105" s="25"/>
      <c r="D105" s="25"/>
      <c r="E105" s="21">
        <v>500000</v>
      </c>
      <c r="F105" s="21">
        <v>95400</v>
      </c>
      <c r="G105" s="21">
        <v>4621</v>
      </c>
      <c r="H105" s="5"/>
      <c r="I105" s="5"/>
      <c r="J105" s="5"/>
      <c r="K105" s="5">
        <v>285500</v>
      </c>
      <c r="L105" s="5">
        <f>C105+D105+E105+F105+G105+H105+I105+K105+J105</f>
        <v>885521</v>
      </c>
    </row>
    <row r="106" spans="1:12" x14ac:dyDescent="0.2">
      <c r="A106" s="36" t="s">
        <v>65</v>
      </c>
      <c r="B106" s="37"/>
      <c r="C106" s="27">
        <f>C102+C104-C105</f>
        <v>87131022</v>
      </c>
      <c r="D106" s="27">
        <f t="shared" ref="D106:L106" si="13">D102+D104-D105</f>
        <v>539400</v>
      </c>
      <c r="E106" s="27">
        <f t="shared" si="13"/>
        <v>3806600</v>
      </c>
      <c r="F106" s="27">
        <f t="shared" si="13"/>
        <v>21603200</v>
      </c>
      <c r="G106" s="27">
        <f t="shared" si="13"/>
        <v>385000</v>
      </c>
      <c r="H106" s="27">
        <f t="shared" si="13"/>
        <v>185000</v>
      </c>
      <c r="I106" s="27">
        <f t="shared" si="13"/>
        <v>1618200</v>
      </c>
      <c r="J106" s="27">
        <f t="shared" si="13"/>
        <v>0</v>
      </c>
      <c r="K106" s="27"/>
      <c r="L106" s="27">
        <f t="shared" si="13"/>
        <v>115268422</v>
      </c>
    </row>
  </sheetData>
  <mergeCells count="17">
    <mergeCell ref="A79:B79"/>
    <mergeCell ref="A82:L82"/>
    <mergeCell ref="A85:B85"/>
    <mergeCell ref="A102:B102"/>
    <mergeCell ref="A106:B106"/>
    <mergeCell ref="A75:B75"/>
    <mergeCell ref="A1:E1"/>
    <mergeCell ref="A2:E2"/>
    <mergeCell ref="A4:B4"/>
    <mergeCell ref="A14:B14"/>
    <mergeCell ref="A18:B18"/>
    <mergeCell ref="A26:L26"/>
    <mergeCell ref="A29:B29"/>
    <mergeCell ref="A47:B47"/>
    <mergeCell ref="A51:B51"/>
    <mergeCell ref="A54:L54"/>
    <mergeCell ref="A57:B57"/>
  </mergeCells>
  <pageMargins left="0.7" right="0.7" top="0.75" bottom="0.75" header="0.3" footer="0.3"/>
  <pageSetup paperSize="9" scale="60" orientation="landscape" r:id="rId1"/>
  <ignoredErrors>
    <ignoredError sqref="C11:E12 L30:L46 L47:L50 C51:L51 C47:K50 L58:L71 L76:L78 C79:L79 C75:K78 L86:L98 L103:L105 C102:K105 C106:L110" emptyCellReference="1"/>
    <ignoredError sqref="L102 L99:L101 L72:L75" formula="1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2021-12-13T06:20:46Z</dcterms:modified>
</cp:coreProperties>
</file>