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 codeName="ThisWorkbook"/>
  <xr:revisionPtr revIDLastSave="0" documentId="13_ncr:1_{07E5875D-3392-4054-8EE4-83DF959CD4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43" i="1" l="1"/>
  <c r="F44" i="1"/>
  <c r="M31" i="1" l="1"/>
  <c r="M52" i="1" l="1"/>
  <c r="D16" i="1" l="1"/>
  <c r="M33" i="1" l="1"/>
  <c r="M34" i="1"/>
  <c r="M35" i="1"/>
  <c r="M36" i="1"/>
  <c r="M37" i="1"/>
  <c r="M38" i="1"/>
  <c r="M39" i="1"/>
  <c r="M40" i="1"/>
  <c r="M41" i="1"/>
  <c r="M43" i="1"/>
  <c r="M44" i="1"/>
  <c r="M45" i="1"/>
  <c r="M46" i="1"/>
  <c r="M47" i="1"/>
  <c r="M48" i="1"/>
  <c r="M30" i="1"/>
  <c r="H49" i="1"/>
  <c r="D49" i="1"/>
  <c r="F49" i="1"/>
  <c r="G49" i="1"/>
  <c r="I49" i="1"/>
  <c r="J49" i="1"/>
  <c r="L49" i="1"/>
  <c r="C49" i="1"/>
  <c r="E42" i="1"/>
  <c r="E49" i="1" s="1"/>
  <c r="E53" i="1" s="1"/>
  <c r="M49" i="1" l="1"/>
  <c r="M42" i="1"/>
  <c r="D6" i="1" s="1"/>
  <c r="D8" i="1" s="1"/>
  <c r="D12" i="1" s="1"/>
  <c r="M51" i="1" l="1"/>
  <c r="M50" i="1"/>
  <c r="L53" i="1"/>
  <c r="J53" i="1"/>
  <c r="I53" i="1"/>
  <c r="H53" i="1"/>
  <c r="G53" i="1"/>
  <c r="F53" i="1"/>
  <c r="D53" i="1"/>
  <c r="C53" i="1"/>
  <c r="C11" i="1"/>
  <c r="C7" i="1"/>
  <c r="M53" i="1" l="1"/>
  <c r="D15" i="1"/>
  <c r="C8" i="1"/>
  <c r="C12" i="1" s="1"/>
</calcChain>
</file>

<file path=xl/sharedStrings.xml><?xml version="1.0" encoding="utf-8"?>
<sst xmlns="http://schemas.openxmlformats.org/spreadsheetml/2006/main" count="65" uniqueCount="56">
  <si>
    <t xml:space="preserve">OPĆI DIO </t>
  </si>
  <si>
    <t>BROJČANA OZNAKA I NAZIV</t>
  </si>
  <si>
    <t xml:space="preserve">PRIJEDLOG PLANA ZA 2022.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</si>
  <si>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</si>
  <si>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</si>
  <si>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</si>
  <si>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</si>
  <si>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</si>
  <si>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UKUPNI RASHODI</t>
  </si>
  <si>
    <t>RAZLIKA - VIŠAK/MANJAK</t>
  </si>
  <si>
    <t>DONOS</t>
  </si>
  <si>
    <t>Ukupan donos neutrošenih prihoda iz prethodne/ih godine/a</t>
  </si>
  <si>
    <t>ODNOS</t>
  </si>
  <si>
    <t>Ukupan odnos neutrošenih prihoda u sljedeću godinu</t>
  </si>
  <si>
    <t>PRIMICI OD FINANCIJSKE IMOVINE I ZADUŽIVANJA</t>
  </si>
  <si>
    <t>IZDACI ZA FINANCIJSKU IMOVINU I OTPLATE ZAJMOVA</t>
  </si>
  <si>
    <t>NETO FINANCIRANJE</t>
  </si>
  <si>
    <t>VIŠAK/MANJAK + DONOS + ODNOS + NETO FINANCIRANJE</t>
  </si>
  <si>
    <t>Izvor prihoda i primitaka</t>
  </si>
  <si>
    <t>UKUPNO</t>
  </si>
  <si>
    <t>Ekonomska klasifikacija (minimalno 4. razina)</t>
  </si>
  <si>
    <t>Prihodi od prodaje osobnih automobila</t>
  </si>
  <si>
    <t>Pomoći od međunarodnih organizacija te institucija i tijela EU</t>
  </si>
  <si>
    <t>Tekuće pomoći od međunarodnih organizacija</t>
  </si>
  <si>
    <t>632112000</t>
  </si>
  <si>
    <t>Tekuće pomoći od međunarodnih organizacija - ostale</t>
  </si>
  <si>
    <t>6331</t>
  </si>
  <si>
    <t>Tekuće pomoći iz proračuna</t>
  </si>
  <si>
    <t>Tekuće pomoći od ostalih subjekata unutar općeg proračuna</t>
  </si>
  <si>
    <t>Tekuće pomoći od izvanproračunskih korisnika državnog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</si>
  <si>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</si>
  <si>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</si>
  <si>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</si>
  <si>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</si>
  <si>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</si>
  <si>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</si>
  <si>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</si>
  <si>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</si>
  <si>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6614</t>
  </si>
  <si>
    <t>Prihodi od prodaje proizvoda i robe</t>
  </si>
  <si>
    <t>6615</t>
  </si>
  <si>
    <t>Prihodi od pruženih usluga</t>
  </si>
  <si>
    <t>65268</t>
  </si>
  <si>
    <t>Ostali prihodi za posebne namjene</t>
  </si>
  <si>
    <t>Tekuće pomoći od institucija i tijela EU - ostalo</t>
  </si>
  <si>
    <t>632311800</t>
  </si>
  <si>
    <t>Tekuće pomoći od institucija i tijela EU - refundacije putnih troškova</t>
  </si>
  <si>
    <t>Prihodi iz nadležnog proračuna za financiranje rashoda poslovanja</t>
  </si>
  <si>
    <t>Ukupno po izvorima</t>
  </si>
  <si>
    <t>Donos neutrošenih prihoda iz 2021. godine (prethodne fiskalne godine)</t>
  </si>
  <si>
    <t>Odnos/prijenos neutrošenih prihoda iz 2022. (sljedeću fiskalnu godinu)</t>
  </si>
  <si>
    <t>Ukupno raspoloživa sredstva za izvršavanje u 2022. godini (ukupno po izvorima uvećano za donos i umanjenje za odnos)</t>
  </si>
  <si>
    <t>I. REBALANS</t>
  </si>
  <si>
    <t>Tekuće pomoći od institucija i tijela  EU</t>
  </si>
  <si>
    <t xml:space="preserve">I. IZMJENE I DOPUNE PLANA PRIHODA I PRIMITAKA HRVATSKE AGENCIJE ZA POLJOPRIVREDU I HRANU ZA 2022. GODINU </t>
  </si>
  <si>
    <t xml:space="preserve">PRIJEDLOG I. IZMJENA I DOPUNA FINANCIJSKOG PLANA HRVATSKE AGENCIJE ZA POLJOPRIVREDU I HRANU  ZA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</si>
</sst>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n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4"/>
  <sheetViews>
    <sheetView tabSelected="1" workbookViewId="0">
      <selection activeCell="D11" sqref="D11"/>
    </sheetView>
  </sheetViews>
  <sheetFormatPr defaultColWidth="9.140625" defaultRowHeight="12.75" x14ac:dyDescent="0.2"/>
  <cols>
    <col min="1" max="1" width="11.42578125" style="11" customWidth="1"/>
    <col min="2" max="2" width="53.28515625" style="1" customWidth="1"/>
    <col min="3" max="6" width="16.7109375" style="1" customWidth="1"/>
    <col min="7" max="7" width="12.7109375" style="1" bestFit="1" customWidth="1"/>
    <col min="8" max="9" width="14.42578125" style="1" bestFit="1" customWidth="1"/>
    <col min="10" max="12" width="14.42578125" style="1" customWidth="1"/>
    <col min="13" max="14" width="13.85546875" style="1" bestFit="1" customWidth="1"/>
    <col min="15" max="16384" width="9.140625" style="1"/>
  </cols>
  <sheetData>
    <row r="1" spans="1:7" ht="26.25" customHeight="1" x14ac:dyDescent="0.2">
      <c r="A1" s="35" t="s">
        <v>55</v>
      </c>
      <c r="B1" s="35"/>
      <c r="C1" s="35"/>
      <c r="D1" s="35"/>
      <c r="E1" s="35"/>
    </row>
    <row r="2" spans="1:7" ht="26.25" customHeight="1" x14ac:dyDescent="0.2">
      <c r="A2" s="35" t="s">
        <v>0</v>
      </c>
      <c r="B2" s="35"/>
      <c r="C2" s="35"/>
      <c r="D2" s="35"/>
      <c r="E2" s="35"/>
    </row>
    <row r="4" spans="1:7" ht="25.5" x14ac:dyDescent="0.2">
      <c r="A4" s="36" t="s">
        <v>1</v>
      </c>
      <c r="B4" s="36"/>
      <c r="C4" s="2" t="s">
        <v>2</v>
      </c>
      <c r="D4" s="2" t="s">
        <v>52</v>
      </c>
    </row>
    <row r="5" spans="1:7" x14ac:dyDescent="0.2">
      <c r="A5" s="3"/>
      <c r="B5" s="3">
        <v>1</v>
      </c>
      <c r="C5" s="3">
        <v>2</v>
      </c>
      <c r="D5" s="3"/>
    </row>
    <row r="6" spans="1:7" x14ac:dyDescent="0.2">
      <c r="A6" s="3">
        <v>6</v>
      </c>
      <c r="B6" s="4" t="s">
        <v>3</v>
      </c>
      <c r="C6" s="5">
        <v>117901982</v>
      </c>
      <c r="D6" s="5">
        <f>M49</f>
        <v>119585475</v>
      </c>
    </row>
    <row r="7" spans="1:7" x14ac:dyDescent="0.2">
      <c r="A7" s="3">
        <v>7</v>
      </c>
      <c r="B7" s="4" t="s">
        <v>4</v>
      </c>
      <c r="C7" s="5">
        <f>L30</f>
        <v>0</v>
      </c>
      <c r="D7" s="5">
        <v>0</v>
      </c>
    </row>
    <row r="8" spans="1:7" x14ac:dyDescent="0.2">
      <c r="A8" s="3"/>
      <c r="B8" s="4" t="s">
        <v>5</v>
      </c>
      <c r="C8" s="5">
        <f>C6+C7</f>
        <v>117901982</v>
      </c>
      <c r="D8" s="5">
        <f>D6+D7</f>
        <v>119585475</v>
      </c>
    </row>
    <row r="9" spans="1:7" x14ac:dyDescent="0.2">
      <c r="A9" s="3">
        <v>3</v>
      </c>
      <c r="B9" s="4" t="s">
        <v>6</v>
      </c>
      <c r="C9" s="5">
        <v>110222492</v>
      </c>
      <c r="D9" s="5">
        <v>112078462</v>
      </c>
    </row>
    <row r="10" spans="1:7" x14ac:dyDescent="0.2">
      <c r="A10" s="3">
        <v>4</v>
      </c>
      <c r="B10" s="4" t="s">
        <v>7</v>
      </c>
      <c r="C10" s="5">
        <v>16378253</v>
      </c>
      <c r="D10" s="5">
        <v>16754624</v>
      </c>
    </row>
    <row r="11" spans="1:7" x14ac:dyDescent="0.2">
      <c r="A11" s="3"/>
      <c r="B11" s="4" t="s">
        <v>8</v>
      </c>
      <c r="C11" s="5">
        <f>C9+C10</f>
        <v>126600745</v>
      </c>
      <c r="D11" s="5">
        <f>D9+D10</f>
        <v>128833086</v>
      </c>
    </row>
    <row r="12" spans="1:7" x14ac:dyDescent="0.2">
      <c r="A12" s="3"/>
      <c r="B12" s="4" t="s">
        <v>9</v>
      </c>
      <c r="C12" s="5">
        <f>C8-C11</f>
        <v>-8698763</v>
      </c>
      <c r="D12" s="5">
        <f>D8-D11</f>
        <v>-9247611</v>
      </c>
    </row>
    <row r="14" spans="1:7" ht="25.5" x14ac:dyDescent="0.2">
      <c r="A14" s="36" t="s">
        <v>1</v>
      </c>
      <c r="B14" s="36"/>
      <c r="C14" s="2" t="s">
        <v>2</v>
      </c>
      <c r="D14" s="2" t="s">
        <v>52</v>
      </c>
      <c r="G14" s="6"/>
    </row>
    <row r="15" spans="1:7" x14ac:dyDescent="0.2">
      <c r="A15" s="3" t="s">
        <v>10</v>
      </c>
      <c r="B15" s="4" t="s">
        <v>11</v>
      </c>
      <c r="C15" s="5">
        <v>16785500</v>
      </c>
      <c r="D15" s="5">
        <f>M51</f>
        <v>14219963.15</v>
      </c>
    </row>
    <row r="16" spans="1:7" x14ac:dyDescent="0.2">
      <c r="A16" s="3" t="s">
        <v>12</v>
      </c>
      <c r="B16" s="4" t="s">
        <v>13</v>
      </c>
      <c r="C16" s="5">
        <v>-8086737</v>
      </c>
      <c r="D16" s="5">
        <f>-M52</f>
        <v>-4972352</v>
      </c>
      <c r="F16" s="6"/>
    </row>
    <row r="18" spans="1:14" ht="25.5" x14ac:dyDescent="0.2">
      <c r="A18" s="36" t="s">
        <v>1</v>
      </c>
      <c r="B18" s="36"/>
      <c r="C18" s="2" t="s">
        <v>2</v>
      </c>
      <c r="D18" s="2" t="s">
        <v>52</v>
      </c>
    </row>
    <row r="19" spans="1:14" x14ac:dyDescent="0.2">
      <c r="A19" s="3">
        <v>8</v>
      </c>
      <c r="B19" s="7" t="s">
        <v>14</v>
      </c>
      <c r="C19" s="3">
        <v>0</v>
      </c>
      <c r="D19" s="3">
        <v>0</v>
      </c>
    </row>
    <row r="20" spans="1:14" x14ac:dyDescent="0.2">
      <c r="A20" s="3">
        <v>5</v>
      </c>
      <c r="B20" s="7" t="s">
        <v>15</v>
      </c>
      <c r="C20" s="3">
        <v>0</v>
      </c>
      <c r="D20" s="3">
        <v>0</v>
      </c>
    </row>
    <row r="21" spans="1:14" x14ac:dyDescent="0.2">
      <c r="A21" s="3"/>
      <c r="B21" s="7" t="s">
        <v>16</v>
      </c>
      <c r="C21" s="3">
        <v>0</v>
      </c>
      <c r="D21" s="3">
        <v>0</v>
      </c>
    </row>
    <row r="22" spans="1:14" ht="25.5" x14ac:dyDescent="0.2">
      <c r="A22" s="3"/>
      <c r="B22" s="8" t="s">
        <v>17</v>
      </c>
      <c r="C22" s="3">
        <v>0</v>
      </c>
      <c r="D22" s="3">
        <v>0</v>
      </c>
    </row>
    <row r="23" spans="1:14" x14ac:dyDescent="0.2">
      <c r="A23" s="9"/>
      <c r="B23" s="10"/>
      <c r="C23" s="9"/>
      <c r="D23" s="9"/>
      <c r="E23" s="9"/>
    </row>
    <row r="24" spans="1:14" x14ac:dyDescent="0.2">
      <c r="A24" s="9"/>
      <c r="B24" s="10"/>
      <c r="C24" s="9"/>
      <c r="D24" s="9"/>
      <c r="E24" s="9"/>
    </row>
    <row r="25" spans="1:14" x14ac:dyDescent="0.2">
      <c r="A25" s="9"/>
      <c r="B25" s="10"/>
      <c r="C25" s="9"/>
      <c r="D25" s="9"/>
      <c r="E25" s="9"/>
    </row>
    <row r="26" spans="1:14" x14ac:dyDescent="0.2">
      <c r="A26" s="29" t="s">
        <v>54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8" spans="1:14" ht="15" customHeight="1" x14ac:dyDescent="0.2">
      <c r="B28" s="12" t="s">
        <v>18</v>
      </c>
      <c r="C28" s="13">
        <v>11</v>
      </c>
      <c r="D28" s="13">
        <v>12</v>
      </c>
      <c r="E28" s="13">
        <v>31</v>
      </c>
      <c r="F28" s="13">
        <v>43</v>
      </c>
      <c r="G28" s="14">
        <v>51</v>
      </c>
      <c r="H28" s="14">
        <v>52</v>
      </c>
      <c r="I28" s="14">
        <v>559</v>
      </c>
      <c r="J28" s="14">
        <v>563</v>
      </c>
      <c r="K28" s="28">
        <v>581</v>
      </c>
      <c r="L28" s="14">
        <v>71</v>
      </c>
      <c r="M28" s="15" t="s">
        <v>19</v>
      </c>
    </row>
    <row r="29" spans="1:14" x14ac:dyDescent="0.2">
      <c r="A29" s="30" t="s">
        <v>20</v>
      </c>
      <c r="B29" s="30"/>
      <c r="C29" s="16"/>
      <c r="D29" s="16"/>
      <c r="E29" s="16"/>
      <c r="F29" s="16"/>
      <c r="G29" s="11"/>
      <c r="H29" s="11"/>
      <c r="I29" s="11"/>
      <c r="J29" s="11"/>
      <c r="K29" s="11"/>
      <c r="L29" s="11"/>
    </row>
    <row r="30" spans="1:14" x14ac:dyDescent="0.2">
      <c r="A30" s="17">
        <v>723110071</v>
      </c>
      <c r="B30" s="17" t="s">
        <v>21</v>
      </c>
      <c r="C30" s="18"/>
      <c r="D30" s="18"/>
      <c r="E30" s="18"/>
      <c r="F30" s="18"/>
      <c r="G30" s="3"/>
      <c r="H30" s="3"/>
      <c r="I30" s="3"/>
      <c r="J30" s="3"/>
      <c r="K30" s="3"/>
      <c r="L30" s="5"/>
      <c r="M30" s="5">
        <f>L30+K30+J30+I30+H30+G30+F30+E30+D30+C30</f>
        <v>0</v>
      </c>
      <c r="N30" s="6"/>
    </row>
    <row r="31" spans="1:14" x14ac:dyDescent="0.2">
      <c r="A31" s="19">
        <v>632310559</v>
      </c>
      <c r="B31" s="20" t="s">
        <v>22</v>
      </c>
      <c r="C31" s="21"/>
      <c r="D31" s="21"/>
      <c r="E31" s="21"/>
      <c r="F31" s="21"/>
      <c r="G31" s="5"/>
      <c r="H31" s="5"/>
      <c r="I31" s="5">
        <v>825420</v>
      </c>
      <c r="J31" s="5"/>
      <c r="L31" s="5"/>
      <c r="M31" s="5">
        <f>I31</f>
        <v>825420</v>
      </c>
    </row>
    <row r="32" spans="1:14" x14ac:dyDescent="0.2">
      <c r="A32" s="19">
        <v>632</v>
      </c>
      <c r="B32" s="20" t="s">
        <v>22</v>
      </c>
      <c r="C32" s="21"/>
      <c r="D32" s="21"/>
      <c r="E32" s="21"/>
      <c r="F32" s="21"/>
      <c r="G32" s="5"/>
      <c r="H32" s="5"/>
      <c r="I32" s="5"/>
      <c r="J32" s="5"/>
      <c r="K32" s="5">
        <v>2097250</v>
      </c>
      <c r="L32" s="5"/>
      <c r="M32" s="5">
        <v>2097250</v>
      </c>
    </row>
    <row r="33" spans="1:13" x14ac:dyDescent="0.2">
      <c r="A33" s="19">
        <v>63211</v>
      </c>
      <c r="B33" s="22" t="s">
        <v>23</v>
      </c>
      <c r="C33" s="21"/>
      <c r="D33" s="21"/>
      <c r="E33" s="21"/>
      <c r="F33" s="21"/>
      <c r="G33" s="5">
        <v>45816</v>
      </c>
      <c r="H33" s="5"/>
      <c r="I33" s="5"/>
      <c r="J33" s="5"/>
      <c r="K33" s="5"/>
      <c r="L33" s="5"/>
      <c r="M33" s="5">
        <f t="shared" ref="M33:M48" si="0">L33+K33+J33+I33+H33+G33+F33+E33+D33+C33</f>
        <v>45816</v>
      </c>
    </row>
    <row r="34" spans="1:13" x14ac:dyDescent="0.2">
      <c r="A34" s="19" t="s">
        <v>24</v>
      </c>
      <c r="B34" s="22" t="s">
        <v>25</v>
      </c>
      <c r="C34" s="21"/>
      <c r="D34" s="21"/>
      <c r="E34" s="21"/>
      <c r="F34" s="21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2">
      <c r="A35" s="19" t="s">
        <v>26</v>
      </c>
      <c r="B35" s="22" t="s">
        <v>27</v>
      </c>
      <c r="C35" s="21"/>
      <c r="D35" s="21"/>
      <c r="E35" s="21"/>
      <c r="F35" s="21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2">
      <c r="A36" s="19">
        <v>63414</v>
      </c>
      <c r="B36" s="20" t="s">
        <v>28</v>
      </c>
      <c r="C36" s="21"/>
      <c r="D36" s="21"/>
      <c r="E36" s="21"/>
      <c r="F36" s="21"/>
      <c r="G36" s="5"/>
      <c r="H36" s="5">
        <v>10000</v>
      </c>
      <c r="I36" s="5"/>
      <c r="J36" s="5"/>
      <c r="K36" s="5"/>
      <c r="L36" s="5"/>
      <c r="M36" s="5">
        <f t="shared" si="0"/>
        <v>10000</v>
      </c>
    </row>
    <row r="37" spans="1:13" ht="25.5" x14ac:dyDescent="0.2">
      <c r="A37" s="19">
        <v>63415</v>
      </c>
      <c r="B37" s="20" t="s">
        <v>29</v>
      </c>
      <c r="C37" s="21"/>
      <c r="D37" s="21"/>
      <c r="E37" s="21"/>
      <c r="F37" s="21"/>
      <c r="G37" s="5"/>
      <c r="H37" s="5"/>
      <c r="I37" s="5"/>
      <c r="J37" s="5"/>
      <c r="K37" s="5"/>
      <c r="L37" s="5"/>
      <c r="M37" s="5">
        <f t="shared" si="0"/>
        <v>0</v>
      </c>
    </row>
    <row r="38" spans="1:13" ht="25.5" x14ac:dyDescent="0.2">
      <c r="A38" s="19" t="s">
        <v>30</v>
      </c>
      <c r="B38" s="23" t="s">
        <v>31</v>
      </c>
      <c r="C38" s="21"/>
      <c r="D38" s="21"/>
      <c r="E38" s="21"/>
      <c r="F38" s="21"/>
      <c r="G38" s="5"/>
      <c r="H38" s="5">
        <v>683080</v>
      </c>
      <c r="I38" s="5"/>
      <c r="J38" s="5"/>
      <c r="K38" s="5"/>
      <c r="L38" s="5"/>
      <c r="M38" s="5">
        <f t="shared" si="0"/>
        <v>683080</v>
      </c>
    </row>
    <row r="39" spans="1:13" ht="25.5" x14ac:dyDescent="0.2">
      <c r="A39" s="19" t="s">
        <v>32</v>
      </c>
      <c r="B39" s="20" t="s">
        <v>33</v>
      </c>
      <c r="C39" s="21"/>
      <c r="D39" s="21"/>
      <c r="E39" s="21"/>
      <c r="F39" s="21"/>
      <c r="G39" s="5"/>
      <c r="H39" s="5"/>
      <c r="I39" s="5"/>
      <c r="J39" s="5"/>
      <c r="K39" s="5"/>
      <c r="L39" s="5"/>
      <c r="M39" s="5">
        <f t="shared" si="0"/>
        <v>0</v>
      </c>
    </row>
    <row r="40" spans="1:13" ht="25.5" x14ac:dyDescent="0.2">
      <c r="A40" s="19" t="s">
        <v>34</v>
      </c>
      <c r="B40" s="20" t="s">
        <v>35</v>
      </c>
      <c r="C40" s="21"/>
      <c r="D40" s="21"/>
      <c r="E40" s="21"/>
      <c r="F40" s="21"/>
      <c r="G40" s="5"/>
      <c r="H40" s="5">
        <v>1142608</v>
      </c>
      <c r="I40" s="5"/>
      <c r="J40" s="5"/>
      <c r="K40" s="5"/>
      <c r="L40" s="5"/>
      <c r="M40" s="5">
        <f t="shared" si="0"/>
        <v>1142608</v>
      </c>
    </row>
    <row r="41" spans="1:13" ht="25.5" x14ac:dyDescent="0.2">
      <c r="A41" s="19" t="s">
        <v>36</v>
      </c>
      <c r="B41" s="20" t="s">
        <v>37</v>
      </c>
      <c r="C41" s="21"/>
      <c r="D41" s="21"/>
      <c r="E41" s="21"/>
      <c r="F41" s="21"/>
      <c r="G41" s="5"/>
      <c r="H41" s="5">
        <v>2244595</v>
      </c>
      <c r="I41" s="5"/>
      <c r="J41" s="5"/>
      <c r="K41" s="5"/>
      <c r="L41" s="5"/>
      <c r="M41" s="5">
        <f t="shared" si="0"/>
        <v>2244595</v>
      </c>
    </row>
    <row r="42" spans="1:13" x14ac:dyDescent="0.2">
      <c r="A42" s="19" t="s">
        <v>38</v>
      </c>
      <c r="B42" s="20" t="s">
        <v>39</v>
      </c>
      <c r="C42" s="21"/>
      <c r="D42" s="21"/>
      <c r="E42" s="21">
        <f>2701600+2372</f>
        <v>2703972</v>
      </c>
      <c r="F42" s="21"/>
      <c r="G42" s="5"/>
      <c r="H42" s="5"/>
      <c r="I42" s="5"/>
      <c r="J42" s="5"/>
      <c r="K42" s="5"/>
      <c r="L42" s="5"/>
      <c r="M42" s="5">
        <f t="shared" si="0"/>
        <v>2703972</v>
      </c>
    </row>
    <row r="43" spans="1:13" x14ac:dyDescent="0.2">
      <c r="A43" s="19" t="s">
        <v>40</v>
      </c>
      <c r="B43" s="20" t="s">
        <v>41</v>
      </c>
      <c r="C43" s="21"/>
      <c r="D43" s="21"/>
      <c r="E43" s="21">
        <f>1100000+5000</f>
        <v>1105000</v>
      </c>
      <c r="F43" s="21"/>
      <c r="G43" s="5"/>
      <c r="H43" s="5"/>
      <c r="I43" s="5"/>
      <c r="J43" s="5"/>
      <c r="K43" s="5"/>
      <c r="L43" s="5"/>
      <c r="M43" s="5">
        <f t="shared" si="0"/>
        <v>1105000</v>
      </c>
    </row>
    <row r="44" spans="1:13" x14ac:dyDescent="0.2">
      <c r="A44" s="19" t="s">
        <v>42</v>
      </c>
      <c r="B44" s="20" t="s">
        <v>43</v>
      </c>
      <c r="C44" s="21"/>
      <c r="D44" s="21"/>
      <c r="E44" s="21"/>
      <c r="F44" s="21">
        <f>18200000+9000</f>
        <v>18209000</v>
      </c>
      <c r="G44" s="5"/>
      <c r="H44" s="5"/>
      <c r="I44" s="5"/>
      <c r="J44" s="5"/>
      <c r="K44" s="5"/>
      <c r="L44" s="5"/>
      <c r="M44" s="5">
        <f t="shared" si="0"/>
        <v>18209000</v>
      </c>
    </row>
    <row r="45" spans="1:13" x14ac:dyDescent="0.2">
      <c r="A45" s="19">
        <v>6323</v>
      </c>
      <c r="B45" s="20" t="s">
        <v>53</v>
      </c>
      <c r="C45" s="21"/>
      <c r="D45" s="21"/>
      <c r="E45" s="21"/>
      <c r="F45" s="21"/>
      <c r="G45" s="5">
        <v>1086305</v>
      </c>
      <c r="H45" s="5"/>
      <c r="I45" s="5"/>
      <c r="J45" s="5"/>
      <c r="K45" s="5"/>
      <c r="L45" s="5"/>
      <c r="M45" s="5">
        <f t="shared" si="0"/>
        <v>1086305</v>
      </c>
    </row>
    <row r="46" spans="1:13" x14ac:dyDescent="0.2">
      <c r="A46" s="19">
        <v>632311700</v>
      </c>
      <c r="B46" s="20" t="s">
        <v>44</v>
      </c>
      <c r="C46" s="21"/>
      <c r="D46" s="21"/>
      <c r="E46" s="21"/>
      <c r="F46" s="21"/>
      <c r="G46" s="5">
        <v>200000</v>
      </c>
      <c r="H46" s="5"/>
      <c r="I46" s="5"/>
      <c r="J46" s="5">
        <v>1339641</v>
      </c>
      <c r="K46" s="5"/>
      <c r="L46" s="5"/>
      <c r="M46" s="5">
        <f t="shared" si="0"/>
        <v>1539641</v>
      </c>
    </row>
    <row r="47" spans="1:13" ht="25.5" x14ac:dyDescent="0.2">
      <c r="A47" s="19" t="s">
        <v>45</v>
      </c>
      <c r="B47" s="20" t="s">
        <v>46</v>
      </c>
      <c r="C47" s="21"/>
      <c r="D47" s="21"/>
      <c r="E47" s="21"/>
      <c r="F47" s="21"/>
      <c r="G47" s="5">
        <v>10000</v>
      </c>
      <c r="H47" s="5"/>
      <c r="I47" s="5"/>
      <c r="J47" s="5"/>
      <c r="K47" s="5"/>
      <c r="L47" s="5"/>
      <c r="M47" s="5">
        <f t="shared" si="0"/>
        <v>10000</v>
      </c>
    </row>
    <row r="48" spans="1:13" ht="25.5" x14ac:dyDescent="0.2">
      <c r="A48" s="19">
        <v>6711</v>
      </c>
      <c r="B48" s="23" t="s">
        <v>47</v>
      </c>
      <c r="C48" s="21">
        <v>87461214</v>
      </c>
      <c r="D48" s="21">
        <v>421574</v>
      </c>
      <c r="E48" s="21"/>
      <c r="F48" s="21"/>
      <c r="G48" s="5"/>
      <c r="H48" s="5"/>
      <c r="I48" s="5"/>
      <c r="J48" s="5"/>
      <c r="K48" s="5"/>
      <c r="L48" s="5"/>
      <c r="M48" s="5">
        <f t="shared" si="0"/>
        <v>87882788</v>
      </c>
    </row>
    <row r="49" spans="1:14" ht="15" customHeight="1" x14ac:dyDescent="0.2">
      <c r="A49" s="31" t="s">
        <v>48</v>
      </c>
      <c r="B49" s="32"/>
      <c r="C49" s="24">
        <f>C33+C34+C35+C36+C38+C39+C40+C41+C42+C43+C44+C47+C48+C37+C31+C46+C30+C45</f>
        <v>87461214</v>
      </c>
      <c r="D49" s="24">
        <f t="shared" ref="D49:L49" si="1">D33+D34+D35+D36+D38+D39+D40+D41+D42+D43+D44+D47+D48+D37+D31+D46+D30+D45</f>
        <v>421574</v>
      </c>
      <c r="E49" s="24">
        <f t="shared" si="1"/>
        <v>3808972</v>
      </c>
      <c r="F49" s="24">
        <f t="shared" si="1"/>
        <v>18209000</v>
      </c>
      <c r="G49" s="24">
        <f t="shared" si="1"/>
        <v>1342121</v>
      </c>
      <c r="H49" s="24">
        <f t="shared" si="1"/>
        <v>4080283</v>
      </c>
      <c r="I49" s="24">
        <f t="shared" si="1"/>
        <v>825420</v>
      </c>
      <c r="J49" s="24">
        <f t="shared" si="1"/>
        <v>1339641</v>
      </c>
      <c r="K49" s="24">
        <v>2097250</v>
      </c>
      <c r="L49" s="24">
        <f t="shared" si="1"/>
        <v>0</v>
      </c>
      <c r="M49" s="24">
        <f>M33+M34+M35+M36+M38+M39+M40+M41+M42+M43+M44+M47+M48+M37+M31+M46+M30+M45+M32</f>
        <v>119585475</v>
      </c>
    </row>
    <row r="50" spans="1:14" x14ac:dyDescent="0.2">
      <c r="C50" s="25"/>
      <c r="D50" s="25"/>
      <c r="E50" s="25"/>
      <c r="F50" s="25"/>
      <c r="G50" s="26"/>
      <c r="H50" s="26"/>
      <c r="I50" s="26"/>
      <c r="J50" s="26"/>
      <c r="K50" s="26"/>
      <c r="L50" s="26"/>
      <c r="M50" s="5">
        <f>C50+D50+E50+F50+G50+H50+I50</f>
        <v>0</v>
      </c>
    </row>
    <row r="51" spans="1:14" ht="25.5" x14ac:dyDescent="0.2">
      <c r="A51" s="19" t="s">
        <v>10</v>
      </c>
      <c r="B51" s="20" t="s">
        <v>49</v>
      </c>
      <c r="C51" s="25"/>
      <c r="D51" s="25"/>
      <c r="E51" s="21">
        <v>1012628</v>
      </c>
      <c r="F51" s="21">
        <v>11668804</v>
      </c>
      <c r="G51" s="5">
        <v>935517</v>
      </c>
      <c r="H51" s="5">
        <v>317514.15000000002</v>
      </c>
      <c r="I51" s="5"/>
      <c r="J51" s="5"/>
      <c r="K51" s="5"/>
      <c r="L51" s="5">
        <v>285500</v>
      </c>
      <c r="M51" s="5">
        <f>C51+D51+E51+F51+G51+H51+I51+J51+L51</f>
        <v>14219963.15</v>
      </c>
    </row>
    <row r="52" spans="1:14" ht="25.5" x14ac:dyDescent="0.2">
      <c r="A52" s="19" t="s">
        <v>12</v>
      </c>
      <c r="B52" s="20" t="s">
        <v>50</v>
      </c>
      <c r="C52" s="25"/>
      <c r="D52" s="25"/>
      <c r="E52" s="21">
        <v>500000</v>
      </c>
      <c r="F52" s="21">
        <v>3265604</v>
      </c>
      <c r="G52" s="5">
        <v>209267</v>
      </c>
      <c r="H52" s="5">
        <v>711981</v>
      </c>
      <c r="I52" s="5"/>
      <c r="J52" s="5"/>
      <c r="K52" s="5"/>
      <c r="L52" s="5">
        <v>285500</v>
      </c>
      <c r="M52" s="5">
        <f>C52+D52+E52+F52+G52+H52+I52+J52+L52</f>
        <v>4972352</v>
      </c>
      <c r="N52" s="6"/>
    </row>
    <row r="53" spans="1:14" ht="25.5" customHeight="1" x14ac:dyDescent="0.2">
      <c r="A53" s="33" t="s">
        <v>51</v>
      </c>
      <c r="B53" s="34"/>
      <c r="C53" s="27">
        <f>C49+C51-C52</f>
        <v>87461214</v>
      </c>
      <c r="D53" s="27">
        <f t="shared" ref="D53:J53" si="2">D49+D51-D52</f>
        <v>421574</v>
      </c>
      <c r="E53" s="27">
        <f t="shared" si="2"/>
        <v>4321600</v>
      </c>
      <c r="F53" s="27">
        <f t="shared" si="2"/>
        <v>26612200</v>
      </c>
      <c r="G53" s="27">
        <f t="shared" si="2"/>
        <v>2068371</v>
      </c>
      <c r="H53" s="27">
        <f t="shared" si="2"/>
        <v>3685816.1500000004</v>
      </c>
      <c r="I53" s="27">
        <f t="shared" si="2"/>
        <v>825420</v>
      </c>
      <c r="J53" s="27">
        <f t="shared" si="2"/>
        <v>1339641</v>
      </c>
      <c r="K53" s="27">
        <v>2097250</v>
      </c>
      <c r="L53" s="27">
        <f>L49+L51-L52</f>
        <v>0</v>
      </c>
      <c r="M53" s="27">
        <f>M49+M51-M52</f>
        <v>128833086.15000001</v>
      </c>
      <c r="N53" s="6"/>
    </row>
    <row r="54" spans="1:14" x14ac:dyDescent="0.2">
      <c r="M54" s="6"/>
    </row>
  </sheetData>
  <mergeCells count="9">
    <mergeCell ref="A26:M26"/>
    <mergeCell ref="A29:B29"/>
    <mergeCell ref="A49:B49"/>
    <mergeCell ref="A53:B53"/>
    <mergeCell ref="A1:E1"/>
    <mergeCell ref="A2:E2"/>
    <mergeCell ref="A4:B4"/>
    <mergeCell ref="A14:B14"/>
    <mergeCell ref="A18:B18"/>
  </mergeCells>
  <pageMargins left="0.7" right="0.7" top="0.75" bottom="0.75" header="0.3" footer="0.3"/>
  <pageSetup paperSize="9" scale="60" orientation="landscape" r:id="rId1"/>
  <ignoredErrors>
    <ignoredError sqref="C11:C12 C52:E52 C51:D51 L50:M51 I52:J52 I51:J51 C50:J50 C53:J53 L53 L5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2022-09-14T09:20:25Z</dcterms:modified>
</cp:coreProperties>
</file>