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updateLinks="never"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kristina.cerovec\Desktop\IZVRŠENJE30062022\ZA_SLANJE\"/>
    </mc:Choice>
  </mc:AlternateContent>
  <xr:revisionPtr revIDLastSave="0" documentId="13_ncr:1_{F90C6C7B-8FA3-41A4-B906-725A12C86D2D}" xr6:coauthVersionLast="36" xr6:coauthVersionMax="36" xr10:uidLastSave="{00000000-0000-0000-0000-000000000000}"/>
  <bookViews>
    <workbookView xWindow="32760" yWindow="32760" windowWidth="28800" windowHeight="12225" firstSheet="2" activeTab="2" xr2:uid="{00000000-000D-0000-FFFF-FFFF00000000}"/>
  </bookViews>
  <sheets>
    <sheet name="BExRepositorySheet" sheetId="4" state="veryHidden" r:id="rId1"/>
    <sheet name="Graph" sheetId="2" state="hidden" r:id="rId2"/>
    <sheet name="T0001 (2)" sheetId="10" r:id="rId3"/>
  </sheets>
  <externalReferences>
    <externalReference r:id="rId4"/>
  </externalReferences>
  <definedNames>
    <definedName name="DF_GRID_1" localSheetId="2">'T0001 (2)'!$A$3:$C$39</definedName>
    <definedName name="DF_GRID_1">#REF!</definedName>
    <definedName name="_xlnm.Print_Area" localSheetId="2">'T0001 (2)'!$A$1:$E$40</definedName>
    <definedName name="SAPBEXhrIndnt" hidden="1">"Wide"</definedName>
    <definedName name="SAPsysID" hidden="1">"708C5W7SBKP804JT78WJ0JNKI"</definedName>
    <definedName name="SAPwbID" hidden="1">"ARS"</definedName>
  </definedNames>
  <calcPr calcId="191029"/>
</workbook>
</file>

<file path=xl/calcChain.xml><?xml version="1.0" encoding="utf-8"?>
<calcChain xmlns="http://schemas.openxmlformats.org/spreadsheetml/2006/main">
  <c r="D6" i="10" l="1"/>
  <c r="E8" i="10" l="1"/>
  <c r="E10" i="10"/>
  <c r="E15" i="10"/>
  <c r="D7" i="10" l="1"/>
  <c r="D9" i="10"/>
  <c r="E9" i="10" s="1"/>
  <c r="D11" i="10"/>
  <c r="D16" i="10"/>
  <c r="D20" i="10"/>
  <c r="D25" i="10"/>
  <c r="D32" i="10"/>
  <c r="D34" i="10"/>
  <c r="D36" i="10"/>
  <c r="D38" i="10"/>
  <c r="C7" i="10"/>
  <c r="C9" i="10"/>
  <c r="C40" i="10"/>
  <c r="E40" i="10" s="1"/>
  <c r="C39" i="10"/>
  <c r="E39" i="10" s="1"/>
  <c r="C37" i="10"/>
  <c r="C35" i="10"/>
  <c r="C33" i="10"/>
  <c r="C31" i="10"/>
  <c r="E31" i="10" s="1"/>
  <c r="C30" i="10"/>
  <c r="E30" i="10" s="1"/>
  <c r="C29" i="10"/>
  <c r="E29" i="10" s="1"/>
  <c r="C28" i="10"/>
  <c r="E28" i="10" s="1"/>
  <c r="C27" i="10"/>
  <c r="E27" i="10" s="1"/>
  <c r="C26" i="10"/>
  <c r="E26" i="10" s="1"/>
  <c r="C24" i="10"/>
  <c r="E24" i="10" s="1"/>
  <c r="C23" i="10"/>
  <c r="E23" i="10" s="1"/>
  <c r="C34" i="10" l="1"/>
  <c r="E34" i="10" s="1"/>
  <c r="E35" i="10"/>
  <c r="C36" i="10"/>
  <c r="E36" i="10" s="1"/>
  <c r="E37" i="10"/>
  <c r="E7" i="10"/>
  <c r="C32" i="10"/>
  <c r="E32" i="10" s="1"/>
  <c r="E33" i="10"/>
  <c r="C25" i="10"/>
  <c r="E25" i="10" s="1"/>
  <c r="C38" i="10"/>
  <c r="C22" i="10" l="1"/>
  <c r="E22" i="10" s="1"/>
  <c r="C21" i="10"/>
  <c r="E21" i="10" s="1"/>
  <c r="C19" i="10"/>
  <c r="E19" i="10" s="1"/>
  <c r="C18" i="10"/>
  <c r="E18" i="10" s="1"/>
  <c r="C17" i="10"/>
  <c r="E17" i="10" s="1"/>
  <c r="C14" i="10"/>
  <c r="E14" i="10" s="1"/>
  <c r="C13" i="10"/>
  <c r="E13" i="10" s="1"/>
  <c r="C12" i="10"/>
  <c r="E12" i="10" s="1"/>
  <c r="C16" i="10" l="1"/>
  <c r="E16" i="10" s="1"/>
  <c r="C11" i="10"/>
  <c r="E11" i="10" s="1"/>
  <c r="C20" i="10"/>
  <c r="E20" i="10" s="1"/>
  <c r="C6" i="10" l="1"/>
  <c r="E6" i="10" s="1"/>
</calcChain>
</file>

<file path=xl/sharedStrings.xml><?xml version="1.0" encoding="utf-8"?>
<sst xmlns="http://schemas.openxmlformats.org/spreadsheetml/2006/main" count="202" uniqueCount="116">
  <si>
    <t>FEP8Qry3</t>
  </si>
  <si>
    <t xml:space="preserve"> </t>
  </si>
  <si>
    <t>Filter</t>
  </si>
  <si>
    <t>Opis Queryija</t>
  </si>
  <si>
    <t>Relevantnost podataka (datum)</t>
  </si>
  <si>
    <t>Zadnji promijenio</t>
  </si>
  <si>
    <t>Autor</t>
  </si>
  <si>
    <t>Klj.dat.</t>
  </si>
  <si>
    <t>Query tehnički naziv</t>
  </si>
  <si>
    <t>Trenutni korisnik</t>
  </si>
  <si>
    <t>InfoProvider</t>
  </si>
  <si>
    <t>Z_BUDGETM</t>
  </si>
  <si>
    <t>Zadnje obnovljeno</t>
  </si>
  <si>
    <t>Datum dokumenta plana</t>
  </si>
  <si>
    <t/>
  </si>
  <si>
    <t>Dobavljač</t>
  </si>
  <si>
    <t>Funkcijsko područje (F3)</t>
  </si>
  <si>
    <t>Glava (O2) - atribut podprograma (P3)</t>
  </si>
  <si>
    <t>Glava (O2) - iz podataka (povijesni pogled)</t>
  </si>
  <si>
    <t>Glavni program (P1) - atribut podprograma (P3)</t>
  </si>
  <si>
    <t>Izvor sredstava (I2)</t>
  </si>
  <si>
    <t>Podprogram (P3)</t>
  </si>
  <si>
    <t>Podskup. stavke (E3) - atribut stavke (E4)</t>
  </si>
  <si>
    <t>Program (P2) - atribut podprograma (P3)</t>
  </si>
  <si>
    <t>Proračunski proces</t>
  </si>
  <si>
    <t>Račun GK</t>
  </si>
  <si>
    <t>Razdjel (O1) - atribut podprograma (P3)</t>
  </si>
  <si>
    <t>Razdjel (O1) - iz podataka (povijesni pogled)</t>
  </si>
  <si>
    <t>Razred stavke (E1)  - atribut stavke (E4)</t>
  </si>
  <si>
    <t>Skupina stavke (E2) - atribut stavke (E4)</t>
  </si>
  <si>
    <t>Stavka izdat./prih.(E4)</t>
  </si>
  <si>
    <t>Verzija proračuna</t>
  </si>
  <si>
    <t>Relevantnost podataka (sat)</t>
  </si>
  <si>
    <t>Status podataka</t>
  </si>
  <si>
    <t>Vrijeme promjene</t>
  </si>
  <si>
    <t>HRK</t>
  </si>
  <si>
    <t>Ukupni rezultat</t>
  </si>
  <si>
    <t>Filtar</t>
  </si>
  <si>
    <t>Informacije</t>
  </si>
  <si>
    <t>Fisk. god. izvornog plana</t>
  </si>
  <si>
    <t>Lokacija (L2) - atribut podprograma (P3)</t>
  </si>
  <si>
    <t>Fis.god./razdoblje</t>
  </si>
  <si>
    <t>T0001 Analitičko izvješće tekućeg proračuna (fisk. razd.)</t>
  </si>
  <si>
    <t>POL</t>
  </si>
  <si>
    <t>Z_TEKUCI_ANALITIKA</t>
  </si>
  <si>
    <t>Fisk. razd.</t>
  </si>
  <si>
    <t>Polugod.</t>
  </si>
  <si>
    <t>Tekući proračun - trendovi i usporedbe</t>
  </si>
  <si>
    <t>Tromjesečje</t>
  </si>
  <si>
    <t>Lokacija (L2)</t>
  </si>
  <si>
    <t>Tip iznosa</t>
  </si>
  <si>
    <t>Detalj. obv./ost.</t>
  </si>
  <si>
    <t>31.12.2022</t>
  </si>
  <si>
    <t>Tekući plan 
2022.
(TP G)</t>
  </si>
  <si>
    <t>Valuta FM područja</t>
  </si>
  <si>
    <t>16.02.2016</t>
  </si>
  <si>
    <t>16.02.2016 10:18:01</t>
  </si>
  <si>
    <t>JAZINOVIC</t>
  </si>
  <si>
    <t>10:18:01</t>
  </si>
  <si>
    <t>08.06.2022 16:12:27</t>
  </si>
  <si>
    <t>Hrvatska agencija za poljoprivredu i hranu</t>
  </si>
  <si>
    <t>Prijenos depozita iz prethodne godine, Prijenos depozita u narednu godinu, 8111..8999, 7111..7999...</t>
  </si>
  <si>
    <t>06035</t>
  </si>
  <si>
    <t>632310559</t>
  </si>
  <si>
    <t>Tekuće pomoći od institucija i tijela EU – ostale refundacije</t>
  </si>
  <si>
    <t>632310563</t>
  </si>
  <si>
    <t>Tekuće pomoći od institucija i tijela EU - EFRR</t>
  </si>
  <si>
    <t>632310581</t>
  </si>
  <si>
    <t>Tek.pom.od instit. tijela EU - Mehanizam za oporavak i otpornost</t>
  </si>
  <si>
    <t>632311700</t>
  </si>
  <si>
    <t>Tekuće pomoći od institucija i tijela EU - ostalo</t>
  </si>
  <si>
    <t>632311800</t>
  </si>
  <si>
    <t>Tekuće pomoći od institucija i tijela EU - refundacije putnih troškova</t>
  </si>
  <si>
    <t>6341</t>
  </si>
  <si>
    <t>Tekuće pomoći od ostalih subjekata unutar općeg proračuna</t>
  </si>
  <si>
    <t>6391</t>
  </si>
  <si>
    <t>Tekući prijenosi između proračunskih korisnika istog proračuna</t>
  </si>
  <si>
    <t>6393</t>
  </si>
  <si>
    <t>Tekući prijenosi između proračunskih korisnika istog proračuna temeljem prijenosa EU sredstava</t>
  </si>
  <si>
    <t>6394</t>
  </si>
  <si>
    <t>Kapitalni prijenosi između proračunskih korisnika istog proračuna temeljem prijenosa EU sredstava</t>
  </si>
  <si>
    <t>65268</t>
  </si>
  <si>
    <t>Ostali prihodi za posebne namjene</t>
  </si>
  <si>
    <t>6614</t>
  </si>
  <si>
    <t>Prihodi od prodaje proizvoda i robe</t>
  </si>
  <si>
    <t>6615</t>
  </si>
  <si>
    <t>Prihodi od pruženih usluga</t>
  </si>
  <si>
    <t>DONOS</t>
  </si>
  <si>
    <t>Prijenos depozita iz prethodne godine</t>
  </si>
  <si>
    <t>ODNOS</t>
  </si>
  <si>
    <t>Prijenos depozita u narednu godinu</t>
  </si>
  <si>
    <t>07.07.2022 15:49:05</t>
  </si>
  <si>
    <t>31</t>
  </si>
  <si>
    <t>Vlastiti prihodi</t>
  </si>
  <si>
    <t>43</t>
  </si>
  <si>
    <t>51</t>
  </si>
  <si>
    <t>Pomoći EU</t>
  </si>
  <si>
    <t>52</t>
  </si>
  <si>
    <t>Ostale pomoći</t>
  </si>
  <si>
    <t>559</t>
  </si>
  <si>
    <t>Ostale refundacije iz sredstava EU</t>
  </si>
  <si>
    <t>563</t>
  </si>
  <si>
    <t>Europski fond za regionalni razvoj (EFRR</t>
  </si>
  <si>
    <t>581</t>
  </si>
  <si>
    <t>Mehanizam za oporavak i otpornost</t>
  </si>
  <si>
    <t>71</t>
  </si>
  <si>
    <t>Prihodi od nefin. imovine i nadoknade št</t>
  </si>
  <si>
    <t>Izvorni plan _x000D_
2022._x000D_
(IP G),1. rebalans _x000D_
2022._x000D_
(TR1 G),Tekući plan _x000D_
2022._x000D_
(TP G)</t>
  </si>
  <si>
    <t>12</t>
  </si>
  <si>
    <t>11</t>
  </si>
  <si>
    <t>Opći prihodi i primici</t>
  </si>
  <si>
    <t xml:space="preserve">Sredstava učešća za pomoći </t>
  </si>
  <si>
    <t>Prihodi iz nadležnog proračuna za financiranje rashoda poslovanja</t>
  </si>
  <si>
    <t>Izvršenje 30.06.2022.</t>
  </si>
  <si>
    <t>Indeks %</t>
  </si>
  <si>
    <t>HRVATSKA AGENCIJA ZA POLJOPRIVREDU I HRANU - PLAN PRIHODA I IZVRŠENJE NA DAN 30.06.2022.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</si>
</sst>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- &quot;@"/>
    <numFmt numFmtId="165" formatCode="#,##0;\-\ #,##0"/>
  </numFmts>
  <fonts count="18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10"/>
      <name val="Arial"/>
      <family val="2"/>
      <charset val="238"/>
    </font>
    <font>
      <sz val="8"/>
      <name val="0"/>
      <charset val="238"/>
    </font>
    <font>
      <sz val="18"/>
      <color theme="4" tint="-0.499984740745262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18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</borders>
  <cellStyleXfs count="64">
    <xf numFmtId="0" fontId="0" fillId="2" borderId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0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20" borderId="0" applyNumberFormat="0" applyBorder="0" applyAlignment="0" applyProtection="0"/>
    <xf numFmtId="0" fontId="10" fillId="15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0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0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4" fontId="1" fillId="29" borderId="1" applyNumberFormat="0" applyProtection="0">
      <alignment vertical="center"/>
    </xf>
    <xf numFmtId="4" fontId="14" fillId="30" borderId="1" applyNumberFormat="0" applyProtection="0">
      <alignment vertical="center"/>
    </xf>
    <xf numFmtId="4" fontId="1" fillId="30" borderId="1" applyNumberFormat="0" applyProtection="0">
      <alignment horizontal="left" vertical="center" indent="1" justifyLastLine="1"/>
    </xf>
    <xf numFmtId="0" fontId="7" fillId="29" borderId="2" applyNumberFormat="0" applyProtection="0">
      <alignment horizontal="left" vertical="top" indent="1"/>
    </xf>
    <xf numFmtId="4" fontId="1" fillId="31" borderId="1" applyNumberFormat="0" applyProtection="0">
      <alignment horizontal="left" vertical="center" indent="1" justifyLastLine="1"/>
    </xf>
    <xf numFmtId="4" fontId="1" fillId="32" borderId="1" applyNumberFormat="0" applyProtection="0">
      <alignment horizontal="right" vertical="center"/>
    </xf>
    <xf numFmtId="4" fontId="1" fillId="33" borderId="1" applyNumberFormat="0" applyProtection="0">
      <alignment horizontal="right" vertical="center"/>
    </xf>
    <xf numFmtId="4" fontId="1" fillId="34" borderId="3" applyNumberFormat="0" applyProtection="0">
      <alignment horizontal="right" vertical="center"/>
    </xf>
    <xf numFmtId="4" fontId="1" fillId="10" borderId="1" applyNumberFormat="0" applyProtection="0">
      <alignment horizontal="right" vertical="center"/>
    </xf>
    <xf numFmtId="4" fontId="1" fillId="35" borderId="1" applyNumberFormat="0" applyProtection="0">
      <alignment horizontal="right" vertical="center"/>
    </xf>
    <xf numFmtId="4" fontId="1" fillId="36" borderId="1" applyNumberFormat="0" applyProtection="0">
      <alignment horizontal="right" vertical="center"/>
    </xf>
    <xf numFmtId="4" fontId="1" fillId="7" borderId="1" applyNumberFormat="0" applyProtection="0">
      <alignment horizontal="right" vertical="center"/>
    </xf>
    <xf numFmtId="4" fontId="1" fillId="4" borderId="1" applyNumberFormat="0" applyProtection="0">
      <alignment horizontal="right" vertical="center"/>
    </xf>
    <xf numFmtId="4" fontId="1" fillId="37" borderId="1" applyNumberFormat="0" applyProtection="0">
      <alignment horizontal="right" vertical="center"/>
    </xf>
    <xf numFmtId="4" fontId="1" fillId="3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6" fillId="8" borderId="3" applyNumberFormat="0" applyProtection="0">
      <alignment horizontal="left" vertical="center" indent="1" justifyLastLine="1"/>
    </xf>
    <xf numFmtId="4" fontId="1" fillId="3" borderId="1" applyNumberFormat="0" applyProtection="0">
      <alignment horizontal="right" vertical="center"/>
    </xf>
    <xf numFmtId="4" fontId="1" fillId="5" borderId="3" applyNumberFormat="0" applyProtection="0">
      <alignment horizontal="left" vertical="center" indent="1" justifyLastLine="1"/>
    </xf>
    <xf numFmtId="4" fontId="1" fillId="3" borderId="3" applyNumberFormat="0" applyProtection="0">
      <alignment horizontal="left" vertical="center" indent="1" justifyLastLine="1"/>
    </xf>
    <xf numFmtId="0" fontId="1" fillId="6" borderId="1" applyNumberFormat="0" applyProtection="0">
      <alignment horizontal="left" vertical="center" indent="1" justifyLastLine="1"/>
    </xf>
    <xf numFmtId="0" fontId="1" fillId="8" borderId="2" applyNumberFormat="0" applyProtection="0">
      <alignment horizontal="left" vertical="top" indent="1"/>
    </xf>
    <xf numFmtId="0" fontId="1" fillId="39" borderId="1" applyNumberFormat="0" applyProtection="0">
      <alignment horizontal="left" vertical="center" indent="1" justifyLastLine="1"/>
    </xf>
    <xf numFmtId="0" fontId="1" fillId="3" borderId="2" applyNumberFormat="0" applyProtection="0">
      <alignment horizontal="left" vertical="top" indent="1"/>
    </xf>
    <xf numFmtId="0" fontId="1" fillId="40" borderId="1" applyNumberFormat="0" applyProtection="0">
      <alignment horizontal="left" vertical="center" indent="1" justifyLastLine="1"/>
    </xf>
    <xf numFmtId="0" fontId="1" fillId="40" borderId="2" applyNumberFormat="0" applyProtection="0">
      <alignment horizontal="left" vertical="top" indent="1"/>
    </xf>
    <xf numFmtId="0" fontId="1" fillId="5" borderId="1" applyNumberFormat="0" applyProtection="0">
      <alignment horizontal="left" vertical="center" indent="1" justifyLastLine="1"/>
    </xf>
    <xf numFmtId="0" fontId="1" fillId="5" borderId="2" applyNumberFormat="0" applyProtection="0">
      <alignment horizontal="left" vertical="top" indent="1"/>
    </xf>
    <xf numFmtId="0" fontId="1" fillId="41" borderId="4" applyNumberFormat="0">
      <protection locked="0"/>
    </xf>
    <xf numFmtId="0" fontId="3" fillId="8" borderId="5" applyBorder="0"/>
    <xf numFmtId="4" fontId="4" fillId="42" borderId="2" applyNumberFormat="0" applyProtection="0">
      <alignment vertical="center"/>
    </xf>
    <xf numFmtId="4" fontId="16" fillId="0" borderId="6" applyNumberFormat="0" applyProtection="0">
      <alignment vertical="center"/>
    </xf>
    <xf numFmtId="4" fontId="4" fillId="6" borderId="2" applyNumberFormat="0" applyProtection="0">
      <alignment horizontal="left" vertical="center" indent="1"/>
    </xf>
    <xf numFmtId="0" fontId="4" fillId="42" borderId="2" applyNumberFormat="0" applyProtection="0">
      <alignment horizontal="left" vertical="top" indent="1"/>
    </xf>
    <xf numFmtId="4" fontId="1" fillId="0" borderId="1" applyNumberFormat="0" applyProtection="0">
      <alignment horizontal="right" vertical="center"/>
    </xf>
    <xf numFmtId="4" fontId="14" fillId="43" borderId="1" applyNumberFormat="0" applyProtection="0">
      <alignment horizontal="right" vertical="center"/>
    </xf>
    <xf numFmtId="4" fontId="1" fillId="31" borderId="1" applyNumberFormat="0" applyProtection="0">
      <alignment horizontal="left" vertical="center" indent="1" justifyLastLine="1"/>
    </xf>
    <xf numFmtId="0" fontId="4" fillId="3" borderId="2" applyNumberFormat="0" applyProtection="0">
      <alignment horizontal="left" vertical="top" indent="1"/>
    </xf>
    <xf numFmtId="4" fontId="8" fillId="44" borderId="3" applyNumberFormat="0" applyProtection="0">
      <alignment horizontal="left" vertical="center" indent="1" justifyLastLine="1"/>
    </xf>
    <xf numFmtId="0" fontId="16" fillId="0" borderId="6"/>
    <xf numFmtId="4" fontId="9" fillId="41" borderId="1" applyNumberFormat="0" applyProtection="0">
      <alignment horizontal="right" vertical="center"/>
    </xf>
    <xf numFmtId="0" fontId="13" fillId="0" borderId="0" applyNumberFormat="0" applyFill="0" applyBorder="0" applyAlignment="0" applyProtection="0"/>
  </cellStyleXfs>
  <cellXfs count="48">
    <xf numFmtId="0" fontId="0" fillId="2" borderId="0" xfId="0"/>
    <xf numFmtId="0" fontId="5" fillId="2" borderId="0" xfId="0" applyFont="1"/>
    <xf numFmtId="0" fontId="3" fillId="9" borderId="7" xfId="51" applyFill="1" applyBorder="1"/>
    <xf numFmtId="0" fontId="3" fillId="9" borderId="8" xfId="51" applyFill="1" applyBorder="1"/>
    <xf numFmtId="0" fontId="0" fillId="45" borderId="9" xfId="0" applyFill="1" applyBorder="1"/>
    <xf numFmtId="0" fontId="0" fillId="45" borderId="9" xfId="0" applyFill="1" applyBorder="1" applyAlignment="1">
      <alignment vertical="center"/>
    </xf>
    <xf numFmtId="0" fontId="2" fillId="9" borderId="5" xfId="51" applyFont="1" applyFill="1" applyBorder="1"/>
    <xf numFmtId="0" fontId="0" fillId="2" borderId="0" xfId="0" applyAlignment="1"/>
    <xf numFmtId="0" fontId="0" fillId="43" borderId="7" xfId="0" applyFill="1" applyBorder="1"/>
    <xf numFmtId="0" fontId="0" fillId="43" borderId="0" xfId="0" applyFill="1" applyBorder="1"/>
    <xf numFmtId="0" fontId="0" fillId="43" borderId="10" xfId="0" applyFill="1" applyBorder="1"/>
    <xf numFmtId="0" fontId="0" fillId="43" borderId="11" xfId="0" applyFill="1" applyBorder="1" applyAlignment="1"/>
    <xf numFmtId="0" fontId="0" fillId="43" borderId="0" xfId="0" applyFill="1" applyBorder="1" applyAlignment="1"/>
    <xf numFmtId="0" fontId="0" fillId="43" borderId="12" xfId="0" applyFill="1" applyBorder="1" applyAlignment="1"/>
    <xf numFmtId="0" fontId="0" fillId="43" borderId="5" xfId="0" applyFill="1" applyBorder="1" applyAlignment="1"/>
    <xf numFmtId="0" fontId="0" fillId="43" borderId="7" xfId="0" applyFill="1" applyBorder="1" applyAlignment="1"/>
    <xf numFmtId="0" fontId="0" fillId="43" borderId="10" xfId="0" applyFill="1" applyBorder="1" applyAlignment="1"/>
    <xf numFmtId="0" fontId="0" fillId="43" borderId="10" xfId="0" quotePrefix="1" applyFill="1" applyBorder="1" applyAlignment="1"/>
    <xf numFmtId="0" fontId="0" fillId="43" borderId="13" xfId="0" quotePrefix="1" applyFill="1" applyBorder="1" applyAlignment="1"/>
    <xf numFmtId="0" fontId="0" fillId="43" borderId="0" xfId="0" quotePrefix="1" applyFill="1" applyBorder="1" applyAlignment="1"/>
    <xf numFmtId="0" fontId="0" fillId="45" borderId="9" xfId="0" quotePrefix="1" applyFill="1" applyBorder="1" applyAlignment="1">
      <alignment vertical="center"/>
    </xf>
    <xf numFmtId="0" fontId="0" fillId="43" borderId="7" xfId="0" quotePrefix="1" applyFill="1" applyBorder="1" applyAlignment="1"/>
    <xf numFmtId="0" fontId="0" fillId="43" borderId="8" xfId="0" quotePrefix="1" applyFill="1" applyBorder="1" applyAlignment="1"/>
    <xf numFmtId="0" fontId="0" fillId="43" borderId="14" xfId="0" quotePrefix="1" applyFill="1" applyBorder="1" applyAlignment="1"/>
    <xf numFmtId="0" fontId="15" fillId="46" borderId="0" xfId="0" applyFont="1" applyFill="1"/>
    <xf numFmtId="0" fontId="0" fillId="43" borderId="15" xfId="0" applyFill="1" applyBorder="1"/>
    <xf numFmtId="0" fontId="0" fillId="43" borderId="16" xfId="0" applyFill="1" applyBorder="1"/>
    <xf numFmtId="0" fontId="0" fillId="43" borderId="17" xfId="0" applyFill="1" applyBorder="1"/>
    <xf numFmtId="0" fontId="0" fillId="45" borderId="9" xfId="0" quotePrefix="1" applyFill="1" applyBorder="1" applyAlignment="1"/>
    <xf numFmtId="0" fontId="1" fillId="31" borderId="1" xfId="26" quotePrefix="1" applyNumberFormat="1">
      <alignment horizontal="left" vertical="center" indent="1" justifyLastLine="1"/>
    </xf>
    <xf numFmtId="0" fontId="1" fillId="3" borderId="1" xfId="39" quotePrefix="1" applyNumberFormat="1">
      <alignment horizontal="right" vertical="center"/>
    </xf>
    <xf numFmtId="0" fontId="1" fillId="30" borderId="1" xfId="24" quotePrefix="1" applyNumberFormat="1">
      <alignment horizontal="left" vertical="center" indent="1" justifyLastLine="1"/>
    </xf>
    <xf numFmtId="0" fontId="1" fillId="6" borderId="1" xfId="42" quotePrefix="1">
      <alignment horizontal="left" vertical="center" indent="1" justifyLastLine="1"/>
    </xf>
    <xf numFmtId="0" fontId="1" fillId="39" borderId="1" xfId="44" quotePrefix="1">
      <alignment horizontal="left" vertical="center" indent="1" justifyLastLine="1"/>
    </xf>
    <xf numFmtId="0" fontId="17" fillId="45" borderId="9" xfId="0" quotePrefix="1" applyFont="1" applyFill="1" applyBorder="1" applyAlignment="1">
      <alignment vertical="center"/>
    </xf>
    <xf numFmtId="164" fontId="1" fillId="6" borderId="1" xfId="42" quotePrefix="1" applyNumberFormat="1" applyAlignment="1">
      <alignment horizontal="left" vertical="center" indent="2" justifyLastLine="1"/>
    </xf>
    <xf numFmtId="3" fontId="1" fillId="0" borderId="1" xfId="56" applyNumberFormat="1">
      <alignment horizontal="right" vertical="center"/>
    </xf>
    <xf numFmtId="3" fontId="1" fillId="29" borderId="1" xfId="22" applyNumberFormat="1">
      <alignment vertical="center"/>
    </xf>
    <xf numFmtId="0" fontId="1" fillId="31" borderId="1" xfId="26" applyNumberFormat="1">
      <alignment horizontal="left" vertical="center" indent="1" justifyLastLine="1"/>
    </xf>
    <xf numFmtId="49" fontId="6" fillId="8" borderId="3" xfId="37" quotePrefix="1" applyNumberFormat="1">
      <alignment horizontal="left" vertical="center" indent="1" justifyLastLine="1"/>
    </xf>
    <xf numFmtId="0" fontId="1" fillId="40" borderId="1" xfId="46" quotePrefix="1">
      <alignment horizontal="left" vertical="center" indent="1" justifyLastLine="1"/>
    </xf>
    <xf numFmtId="164" fontId="1" fillId="39" borderId="1" xfId="44" quotePrefix="1" applyNumberFormat="1" applyAlignment="1">
      <alignment horizontal="left" vertical="center" indent="3" justifyLastLine="1"/>
    </xf>
    <xf numFmtId="0" fontId="1" fillId="40" borderId="1" xfId="46" quotePrefix="1" applyAlignment="1">
      <alignment horizontal="left" vertical="center" indent="4" justifyLastLine="1"/>
    </xf>
    <xf numFmtId="165" fontId="1" fillId="29" borderId="1" xfId="22" applyNumberFormat="1">
      <alignment vertical="center"/>
    </xf>
    <xf numFmtId="4" fontId="1" fillId="29" borderId="1" xfId="22" applyNumberFormat="1">
      <alignment vertical="center"/>
    </xf>
    <xf numFmtId="4" fontId="1" fillId="0" borderId="1" xfId="56" applyNumberFormat="1">
      <alignment horizontal="right" vertical="center"/>
    </xf>
    <xf numFmtId="0" fontId="1" fillId="31" borderId="1" xfId="58" quotePrefix="1" applyNumberFormat="1" applyAlignment="1">
      <alignment horizontal="center" vertical="center" wrapText="1" justifyLastLine="1"/>
    </xf>
    <xf numFmtId="0" fontId="15" fillId="45" borderId="9" xfId="0" applyFont="1" applyFill="1" applyBorder="1" applyAlignment="1">
      <alignment horizontal="center" vertical="center"/>
    </xf>
  </cellXfs>
  <cellStyles count="64">
    <cellStyle name="Accent1 - 20%" xfId="1" xr:uid="{00000000-0005-0000-0000-000000000000}"/>
    <cellStyle name="Accent1 - 40%" xfId="2" xr:uid="{00000000-0005-0000-0000-000001000000}"/>
    <cellStyle name="Accent1 - 60%" xfId="3" xr:uid="{00000000-0005-0000-0000-000002000000}"/>
    <cellStyle name="Accent2 - 20%" xfId="4" xr:uid="{00000000-0005-0000-0000-000003000000}"/>
    <cellStyle name="Accent2 - 40%" xfId="5" xr:uid="{00000000-0005-0000-0000-000004000000}"/>
    <cellStyle name="Accent2 - 60%" xfId="6" xr:uid="{00000000-0005-0000-0000-000005000000}"/>
    <cellStyle name="Accent3 - 20%" xfId="7" xr:uid="{00000000-0005-0000-0000-000006000000}"/>
    <cellStyle name="Accent3 - 40%" xfId="8" xr:uid="{00000000-0005-0000-0000-000007000000}"/>
    <cellStyle name="Accent3 - 60%" xfId="9" xr:uid="{00000000-0005-0000-0000-000008000000}"/>
    <cellStyle name="Accent4 - 20%" xfId="10" xr:uid="{00000000-0005-0000-0000-000009000000}"/>
    <cellStyle name="Accent4 - 40%" xfId="11" xr:uid="{00000000-0005-0000-0000-00000A000000}"/>
    <cellStyle name="Accent4 - 60%" xfId="12" xr:uid="{00000000-0005-0000-0000-00000B000000}"/>
    <cellStyle name="Accent5 - 20%" xfId="13" xr:uid="{00000000-0005-0000-0000-00000C000000}"/>
    <cellStyle name="Accent5 - 40%" xfId="14" xr:uid="{00000000-0005-0000-0000-00000D000000}"/>
    <cellStyle name="Accent5 - 60%" xfId="15" xr:uid="{00000000-0005-0000-0000-00000E000000}"/>
    <cellStyle name="Accent6 - 20%" xfId="16" xr:uid="{00000000-0005-0000-0000-00000F000000}"/>
    <cellStyle name="Accent6 - 40%" xfId="17" xr:uid="{00000000-0005-0000-0000-000010000000}"/>
    <cellStyle name="Accent6 - 60%" xfId="18" xr:uid="{00000000-0005-0000-0000-000011000000}"/>
    <cellStyle name="Emphasis 1" xfId="19" xr:uid="{00000000-0005-0000-0000-000012000000}"/>
    <cellStyle name="Emphasis 2" xfId="20" xr:uid="{00000000-0005-0000-0000-000013000000}"/>
    <cellStyle name="Emphasis 3" xfId="21" xr:uid="{00000000-0005-0000-0000-000014000000}"/>
    <cellStyle name="Normal" xfId="0" builtinId="0"/>
    <cellStyle name="SAPBEXaggData" xfId="22" xr:uid="{00000000-0005-0000-0000-000016000000}"/>
    <cellStyle name="SAPBEXaggDataEmph" xfId="23" xr:uid="{00000000-0005-0000-0000-000017000000}"/>
    <cellStyle name="SAPBEXaggItem" xfId="24" xr:uid="{00000000-0005-0000-0000-000018000000}"/>
    <cellStyle name="SAPBEXaggItemX" xfId="25" xr:uid="{00000000-0005-0000-0000-000019000000}"/>
    <cellStyle name="SAPBEXchaText" xfId="26" xr:uid="{00000000-0005-0000-0000-00001A000000}"/>
    <cellStyle name="SAPBEXexcBad7" xfId="27" xr:uid="{00000000-0005-0000-0000-00001B000000}"/>
    <cellStyle name="SAPBEXexcBad8" xfId="28" xr:uid="{00000000-0005-0000-0000-00001C000000}"/>
    <cellStyle name="SAPBEXexcBad9" xfId="29" xr:uid="{00000000-0005-0000-0000-00001D000000}"/>
    <cellStyle name="SAPBEXexcCritical4" xfId="30" xr:uid="{00000000-0005-0000-0000-00001E000000}"/>
    <cellStyle name="SAPBEXexcCritical5" xfId="31" xr:uid="{00000000-0005-0000-0000-00001F000000}"/>
    <cellStyle name="SAPBEXexcCritical6" xfId="32" xr:uid="{00000000-0005-0000-0000-000020000000}"/>
    <cellStyle name="SAPBEXexcGood1" xfId="33" xr:uid="{00000000-0005-0000-0000-000021000000}"/>
    <cellStyle name="SAPBEXexcGood2" xfId="34" xr:uid="{00000000-0005-0000-0000-000022000000}"/>
    <cellStyle name="SAPBEXexcGood3" xfId="35" xr:uid="{00000000-0005-0000-0000-000023000000}"/>
    <cellStyle name="SAPBEXfilterDrill" xfId="36" xr:uid="{00000000-0005-0000-0000-000024000000}"/>
    <cellStyle name="SAPBEXfilterItem" xfId="37" xr:uid="{00000000-0005-0000-0000-000025000000}"/>
    <cellStyle name="SAPBEXfilterText" xfId="38" xr:uid="{00000000-0005-0000-0000-000026000000}"/>
    <cellStyle name="SAPBEXformats" xfId="39" xr:uid="{00000000-0005-0000-0000-000027000000}"/>
    <cellStyle name="SAPBEXheaderItem" xfId="40" xr:uid="{00000000-0005-0000-0000-000028000000}"/>
    <cellStyle name="SAPBEXheaderText" xfId="41" xr:uid="{00000000-0005-0000-0000-000029000000}"/>
    <cellStyle name="SAPBEXHLevel0" xfId="42" xr:uid="{00000000-0005-0000-0000-00002A000000}"/>
    <cellStyle name="SAPBEXHLevel0X" xfId="43" xr:uid="{00000000-0005-0000-0000-00002B000000}"/>
    <cellStyle name="SAPBEXHLevel1" xfId="44" xr:uid="{00000000-0005-0000-0000-00002C000000}"/>
    <cellStyle name="SAPBEXHLevel1X" xfId="45" xr:uid="{00000000-0005-0000-0000-00002D000000}"/>
    <cellStyle name="SAPBEXHLevel2" xfId="46" xr:uid="{00000000-0005-0000-0000-00002E000000}"/>
    <cellStyle name="SAPBEXHLevel2X" xfId="47" xr:uid="{00000000-0005-0000-0000-00002F000000}"/>
    <cellStyle name="SAPBEXHLevel3" xfId="48" xr:uid="{00000000-0005-0000-0000-000030000000}"/>
    <cellStyle name="SAPBEXHLevel3X" xfId="49" xr:uid="{00000000-0005-0000-0000-000031000000}"/>
    <cellStyle name="SAPBEXinputData" xfId="50" xr:uid="{00000000-0005-0000-0000-000032000000}"/>
    <cellStyle name="SAPBEXItemHeader" xfId="51" xr:uid="{00000000-0005-0000-0000-000033000000}"/>
    <cellStyle name="SAPBEXresData" xfId="52" xr:uid="{00000000-0005-0000-0000-000034000000}"/>
    <cellStyle name="SAPBEXresDataEmph" xfId="53" xr:uid="{00000000-0005-0000-0000-000035000000}"/>
    <cellStyle name="SAPBEXresItem" xfId="54" xr:uid="{00000000-0005-0000-0000-000036000000}"/>
    <cellStyle name="SAPBEXresItemX" xfId="55" xr:uid="{00000000-0005-0000-0000-000037000000}"/>
    <cellStyle name="SAPBEXstdData" xfId="56" xr:uid="{00000000-0005-0000-0000-000038000000}"/>
    <cellStyle name="SAPBEXstdDataEmph" xfId="57" xr:uid="{00000000-0005-0000-0000-000039000000}"/>
    <cellStyle name="SAPBEXstdItem" xfId="58" xr:uid="{00000000-0005-0000-0000-00003A000000}"/>
    <cellStyle name="SAPBEXstdItemX" xfId="59" xr:uid="{00000000-0005-0000-0000-00003B000000}"/>
    <cellStyle name="SAPBEXtitle" xfId="60" xr:uid="{00000000-0005-0000-0000-00003C000000}"/>
    <cellStyle name="SAPBEXunassignedItem" xfId="61" xr:uid="{00000000-0005-0000-0000-00003D000000}"/>
    <cellStyle name="SAPBEXundefined" xfId="62" xr:uid="{00000000-0005-0000-0000-00003E000000}"/>
    <cellStyle name="Sheet Title" xfId="63" xr:uid="{00000000-0005-0000-0000-00003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9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6.7088649060923322E-2"/>
          <c:y val="7.0938215102974822E-2"/>
          <c:w val="0.82784861294045009"/>
          <c:h val="0.8489702517162471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83-4B09-B0FB-533DB33A44B1}"/>
            </c:ext>
          </c:extLst>
        </c:ser>
        <c:ser>
          <c:idx val="1"/>
          <c:order val="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3D83-4B09-B0FB-533DB33A44B1}"/>
            </c:ext>
          </c:extLst>
        </c:ser>
        <c:ser>
          <c:idx val="2"/>
          <c:order val="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3D83-4B09-B0FB-533DB33A44B1}"/>
            </c:ext>
          </c:extLst>
        </c:ser>
        <c:ser>
          <c:idx val="3"/>
          <c:order val="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D83-4B09-B0FB-533DB33A44B1}"/>
            </c:ext>
          </c:extLst>
        </c:ser>
        <c:ser>
          <c:idx val="4"/>
          <c:order val="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3D83-4B09-B0FB-533DB33A44B1}"/>
            </c:ext>
          </c:extLst>
        </c:ser>
        <c:ser>
          <c:idx val="5"/>
          <c:order val="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3D83-4B09-B0FB-533DB33A44B1}"/>
            </c:ext>
          </c:extLst>
        </c:ser>
        <c:ser>
          <c:idx val="6"/>
          <c:order val="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3D83-4B09-B0FB-533DB33A44B1}"/>
            </c:ext>
          </c:extLst>
        </c:ser>
        <c:ser>
          <c:idx val="7"/>
          <c:order val="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3D83-4B09-B0FB-533DB33A44B1}"/>
            </c:ext>
          </c:extLst>
        </c:ser>
        <c:ser>
          <c:idx val="8"/>
          <c:order val="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3D83-4B09-B0FB-533DB33A44B1}"/>
            </c:ext>
          </c:extLst>
        </c:ser>
        <c:ser>
          <c:idx val="9"/>
          <c:order val="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3D83-4B09-B0FB-533DB33A44B1}"/>
            </c:ext>
          </c:extLst>
        </c:ser>
        <c:ser>
          <c:idx val="10"/>
          <c:order val="1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D83-4B09-B0FB-533DB33A44B1}"/>
            </c:ext>
          </c:extLst>
        </c:ser>
        <c:ser>
          <c:idx val="11"/>
          <c:order val="1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3D83-4B09-B0FB-533DB33A44B1}"/>
            </c:ext>
          </c:extLst>
        </c:ser>
        <c:ser>
          <c:idx val="12"/>
          <c:order val="1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C-3D83-4B09-B0FB-533DB33A44B1}"/>
            </c:ext>
          </c:extLst>
        </c:ser>
        <c:ser>
          <c:idx val="13"/>
          <c:order val="1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D-3D83-4B09-B0FB-533DB33A44B1}"/>
            </c:ext>
          </c:extLst>
        </c:ser>
        <c:ser>
          <c:idx val="14"/>
          <c:order val="1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E-3D83-4B09-B0FB-533DB33A44B1}"/>
            </c:ext>
          </c:extLst>
        </c:ser>
        <c:ser>
          <c:idx val="15"/>
          <c:order val="1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F-3D83-4B09-B0FB-533DB33A44B1}"/>
            </c:ext>
          </c:extLst>
        </c:ser>
        <c:ser>
          <c:idx val="16"/>
          <c:order val="1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3D83-4B09-B0FB-533DB33A44B1}"/>
            </c:ext>
          </c:extLst>
        </c:ser>
        <c:ser>
          <c:idx val="17"/>
          <c:order val="1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3D83-4B09-B0FB-533DB33A44B1}"/>
            </c:ext>
          </c:extLst>
        </c:ser>
        <c:ser>
          <c:idx val="18"/>
          <c:order val="1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2-3D83-4B09-B0FB-533DB33A44B1}"/>
            </c:ext>
          </c:extLst>
        </c:ser>
        <c:ser>
          <c:idx val="19"/>
          <c:order val="1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3D83-4B09-B0FB-533DB33A44B1}"/>
            </c:ext>
          </c:extLst>
        </c:ser>
        <c:ser>
          <c:idx val="20"/>
          <c:order val="2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3D83-4B09-B0FB-533DB33A44B1}"/>
            </c:ext>
          </c:extLst>
        </c:ser>
        <c:ser>
          <c:idx val="21"/>
          <c:order val="2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5-3D83-4B09-B0FB-533DB33A44B1}"/>
            </c:ext>
          </c:extLst>
        </c:ser>
        <c:ser>
          <c:idx val="22"/>
          <c:order val="22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6-3D83-4B09-B0FB-533DB33A44B1}"/>
            </c:ext>
          </c:extLst>
        </c:ser>
        <c:ser>
          <c:idx val="23"/>
          <c:order val="23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7-3D83-4B09-B0FB-533DB33A44B1}"/>
            </c:ext>
          </c:extLst>
        </c:ser>
        <c:ser>
          <c:idx val="24"/>
          <c:order val="24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8-3D83-4B09-B0FB-533DB33A44B1}"/>
            </c:ext>
          </c:extLst>
        </c:ser>
        <c:ser>
          <c:idx val="25"/>
          <c:order val="25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9-3D83-4B09-B0FB-533DB33A44B1}"/>
            </c:ext>
          </c:extLst>
        </c:ser>
        <c:ser>
          <c:idx val="26"/>
          <c:order val="26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3D83-4B09-B0FB-533DB33A44B1}"/>
            </c:ext>
          </c:extLst>
        </c:ser>
        <c:ser>
          <c:idx val="27"/>
          <c:order val="27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B-3D83-4B09-B0FB-533DB33A44B1}"/>
            </c:ext>
          </c:extLst>
        </c:ser>
        <c:ser>
          <c:idx val="28"/>
          <c:order val="28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C-3D83-4B09-B0FB-533DB33A44B1}"/>
            </c:ext>
          </c:extLst>
        </c:ser>
        <c:ser>
          <c:idx val="29"/>
          <c:order val="29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D-3D83-4B09-B0FB-533DB33A44B1}"/>
            </c:ext>
          </c:extLst>
        </c:ser>
        <c:ser>
          <c:idx val="30"/>
          <c:order val="30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E-3D83-4B09-B0FB-533DB33A44B1}"/>
            </c:ext>
          </c:extLst>
        </c:ser>
        <c:ser>
          <c:idx val="31"/>
          <c:order val="31"/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F-3D83-4B09-B0FB-533DB33A44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33759"/>
        <c:axId val="1"/>
      </c:barChart>
      <c:catAx>
        <c:axId val="4203375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r-Latn-RS"/>
          </a:p>
        </c:txPr>
        <c:crossAx val="42033759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560669456066948"/>
          <c:y val="0.16152043887595813"/>
          <c:w val="0.9884937238493724"/>
          <c:h val="0.940618806297011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r-Latn-R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7" Type="http://schemas.openxmlformats.org/officeDocument/2006/relationships/image" Target="../media/image13.gif"/><Relationship Id="rId2" Type="http://schemas.openxmlformats.org/officeDocument/2006/relationships/image" Target="../media/image4.png"/><Relationship Id="rId1" Type="http://schemas.openxmlformats.org/officeDocument/2006/relationships/image" Target="../media/image7.png"/><Relationship Id="rId6" Type="http://schemas.openxmlformats.org/officeDocument/2006/relationships/image" Target="../media/image12.gif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33</xdr:col>
      <xdr:colOff>5082</xdr:colOff>
      <xdr:row>1</xdr:row>
      <xdr:rowOff>9525</xdr:rowOff>
    </xdr:to>
    <xdr:pic>
      <xdr:nvPicPr>
        <xdr:cNvPr id="3073" name="Picture 1">
          <a:extLst>
            <a:ext uri="{FF2B5EF4-FFF2-40B4-BE49-F238E27FC236}">
              <a16:creationId xmlns:a16="http://schemas.microsoft.com/office/drawing/2014/main" id="{948C49ED-A01D-4114-B25E-B493279BB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0"/>
          <a:ext cx="20012025" cy="3143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twoCellAnchor>
  <xdr:twoCellAnchor>
    <xdr:from>
      <xdr:col>6</xdr:col>
      <xdr:colOff>0</xdr:colOff>
      <xdr:row>13</xdr:row>
      <xdr:rowOff>9525</xdr:rowOff>
    </xdr:from>
    <xdr:to>
      <xdr:col>16</xdr:col>
      <xdr:colOff>200025</xdr:colOff>
      <xdr:row>42</xdr:row>
      <xdr:rowOff>9525</xdr:rowOff>
    </xdr:to>
    <xdr:graphicFrame macro="">
      <xdr:nvGraphicFramePr>
        <xdr:cNvPr id="225033" name="Chart 15">
          <a:extLst>
            <a:ext uri="{FF2B5EF4-FFF2-40B4-BE49-F238E27FC236}">
              <a16:creationId xmlns:a16="http://schemas.microsoft.com/office/drawing/2014/main" id="{B1AF8399-587F-4D45-BA5F-7ADC14AA42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0</xdr:col>
      <xdr:colOff>161925</xdr:colOff>
      <xdr:row>2</xdr:row>
      <xdr:rowOff>38100</xdr:rowOff>
    </xdr:from>
    <xdr:to>
      <xdr:col>6</xdr:col>
      <xdr:colOff>133350</xdr:colOff>
      <xdr:row>2</xdr:row>
      <xdr:rowOff>190500</xdr:rowOff>
    </xdr:to>
    <xdr:pic macro="[0]!Sheet3.Table_click">
      <xdr:nvPicPr>
        <xdr:cNvPr id="225034" name="TableA" descr="Table">
          <a:extLst>
            <a:ext uri="{FF2B5EF4-FFF2-40B4-BE49-F238E27FC236}">
              <a16:creationId xmlns:a16="http://schemas.microsoft.com/office/drawing/2014/main" id="{F4D7ADF7-9370-44D7-9760-C8537FC30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77152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314325</xdr:colOff>
      <xdr:row>2</xdr:row>
      <xdr:rowOff>38100</xdr:rowOff>
    </xdr:from>
    <xdr:to>
      <xdr:col>6</xdr:col>
      <xdr:colOff>771525</xdr:colOff>
      <xdr:row>2</xdr:row>
      <xdr:rowOff>190500</xdr:rowOff>
    </xdr:to>
    <xdr:pic macro="[0]!Sheet3.filterA_click">
      <xdr:nvPicPr>
        <xdr:cNvPr id="225035" name="FilterA" descr="Filter_pressed" hidden="1">
          <a:extLst>
            <a:ext uri="{FF2B5EF4-FFF2-40B4-BE49-F238E27FC236}">
              <a16:creationId xmlns:a16="http://schemas.microsoft.com/office/drawing/2014/main" id="{243E13BD-A906-494B-9A47-F65807605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314325</xdr:colOff>
      <xdr:row>2</xdr:row>
      <xdr:rowOff>38100</xdr:rowOff>
    </xdr:from>
    <xdr:to>
      <xdr:col>6</xdr:col>
      <xdr:colOff>771525</xdr:colOff>
      <xdr:row>2</xdr:row>
      <xdr:rowOff>190500</xdr:rowOff>
    </xdr:to>
    <xdr:pic macro="[0]!Sheet3.filter_click">
      <xdr:nvPicPr>
        <xdr:cNvPr id="225036" name="Filter" descr="Filter">
          <a:extLst>
            <a:ext uri="{FF2B5EF4-FFF2-40B4-BE49-F238E27FC236}">
              <a16:creationId xmlns:a16="http://schemas.microsoft.com/office/drawing/2014/main" id="{841138FE-E174-41F0-B766-E757BF3D1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962025</xdr:colOff>
      <xdr:row>2</xdr:row>
      <xdr:rowOff>38100</xdr:rowOff>
    </xdr:from>
    <xdr:to>
      <xdr:col>7</xdr:col>
      <xdr:colOff>409575</xdr:colOff>
      <xdr:row>2</xdr:row>
      <xdr:rowOff>190500</xdr:rowOff>
    </xdr:to>
    <xdr:pic macro="[0]!Sheet3.Info_click">
      <xdr:nvPicPr>
        <xdr:cNvPr id="225037" name="Info" descr="Information">
          <a:extLst>
            <a:ext uri="{FF2B5EF4-FFF2-40B4-BE49-F238E27FC236}">
              <a16:creationId xmlns:a16="http://schemas.microsoft.com/office/drawing/2014/main" id="{E1FCDC1B-1546-43FF-ABDE-2296A1871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962025</xdr:colOff>
      <xdr:row>2</xdr:row>
      <xdr:rowOff>38100</xdr:rowOff>
    </xdr:from>
    <xdr:to>
      <xdr:col>7</xdr:col>
      <xdr:colOff>409575</xdr:colOff>
      <xdr:row>2</xdr:row>
      <xdr:rowOff>190500</xdr:rowOff>
    </xdr:to>
    <xdr:pic macro="[0]!Sheet3.InfoA_click">
      <xdr:nvPicPr>
        <xdr:cNvPr id="225038" name="InfoA" descr="Information_pressed" hidden="1">
          <a:extLst>
            <a:ext uri="{FF2B5EF4-FFF2-40B4-BE49-F238E27FC236}">
              <a16:creationId xmlns:a16="http://schemas.microsoft.com/office/drawing/2014/main" id="{33AFC713-CD24-4A6D-B372-0AE070FF4E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85725</xdr:colOff>
      <xdr:row>0</xdr:row>
      <xdr:rowOff>95250</xdr:rowOff>
    </xdr:from>
    <xdr:to>
      <xdr:col>6</xdr:col>
      <xdr:colOff>76200</xdr:colOff>
      <xdr:row>1</xdr:row>
      <xdr:rowOff>352425</xdr:rowOff>
    </xdr:to>
    <xdr:pic>
      <xdr:nvPicPr>
        <xdr:cNvPr id="225039" name="Picture 34556" descr="mfin001">
          <a:extLst>
            <a:ext uri="{FF2B5EF4-FFF2-40B4-BE49-F238E27FC236}">
              <a16:creationId xmlns:a16="http://schemas.microsoft.com/office/drawing/2014/main" id="{1EFEF31A-DF6D-41CE-969D-A1966561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95250"/>
          <a:ext cx="447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276225</xdr:colOff>
      <xdr:row>0</xdr:row>
      <xdr:rowOff>47625</xdr:rowOff>
    </xdr:from>
    <xdr:to>
      <xdr:col>11</xdr:col>
      <xdr:colOff>390525</xdr:colOff>
      <xdr:row>1</xdr:row>
      <xdr:rowOff>104775</xdr:rowOff>
    </xdr:to>
    <xdr:sp macro="" textlink="">
      <xdr:nvSpPr>
        <xdr:cNvPr id="225040" name="TextQueryTitle">
          <a:extLst>
            <a:ext uri="{FF2B5EF4-FFF2-40B4-BE49-F238E27FC236}">
              <a16:creationId xmlns:a16="http://schemas.microsoft.com/office/drawing/2014/main" id="{92E70DAE-EFA3-48BF-89D7-81BD107CB1B4}"/>
            </a:ext>
          </a:extLst>
        </xdr:cNvPr>
        <xdr:cNvSpPr txBox="1">
          <a:spLocks noChangeAspect="1" noChangeArrowheads="1"/>
        </xdr:cNvSpPr>
      </xdr:nvSpPr>
      <xdr:spPr bwMode="auto">
        <a:xfrm>
          <a:off x="733425" y="47625"/>
          <a:ext cx="635317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6</xdr:col>
      <xdr:colOff>200025</xdr:colOff>
      <xdr:row>0</xdr:row>
      <xdr:rowOff>30480</xdr:rowOff>
    </xdr:from>
    <xdr:to>
      <xdr:col>13</xdr:col>
      <xdr:colOff>22228</xdr:colOff>
      <xdr:row>1</xdr:row>
      <xdr:rowOff>91440</xdr:rowOff>
    </xdr:to>
    <xdr:sp macro="" textlink="">
      <xdr:nvSpPr>
        <xdr:cNvPr id="74" name="TextQueryTitle">
          <a:extLst>
            <a:ext uri="{FF2B5EF4-FFF2-40B4-BE49-F238E27FC236}">
              <a16:creationId xmlns:a16="http://schemas.microsoft.com/office/drawing/2014/main" id="{2C1A477E-B0CB-49F9-84B1-AF577CAFA55B}"/>
            </a:ext>
          </a:extLst>
        </xdr:cNvPr>
        <xdr:cNvSpPr txBox="1">
          <a:spLocks noChangeAspect="1" noChangeArrowheads="1"/>
        </xdr:cNvSpPr>
      </xdr:nvSpPr>
      <xdr:spPr bwMode="auto">
        <a:xfrm>
          <a:off x="609600" y="30480"/>
          <a:ext cx="6669405" cy="365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r>
            <a:rPr lang="hr-HR" sz="1200" b="0">
              <a:latin typeface="Arial" pitchFamily="34" charset="0"/>
              <a:cs typeface="Arial" pitchFamily="34" charset="0"/>
            </a:rPr>
            <a:t>REPUBLIKA HRVATSKA - MINISTARSTVO FINANCIJA - </a:t>
          </a:r>
          <a:r>
            <a:rPr lang="hr-HR" sz="1200" b="0" i="0" u="none" strike="noStrike">
              <a:latin typeface="Arial" pitchFamily="34" charset="0"/>
              <a:ea typeface="+mn-ea"/>
              <a:cs typeface="Arial" pitchFamily="34" charset="0"/>
            </a:rPr>
            <a:t>DRŽAVNA</a:t>
          </a:r>
          <a:r>
            <a:rPr lang="hr-HR" sz="1200" b="0">
              <a:latin typeface="Arial" pitchFamily="34" charset="0"/>
              <a:cs typeface="Arial" pitchFamily="34" charset="0"/>
            </a:rPr>
            <a:t> RIZNICA</a:t>
          </a:r>
          <a:endParaRPr lang="en-US" sz="1200" b="0">
            <a:latin typeface="Arial" pitchFamily="34" charset="0"/>
            <a:cs typeface="Arial" pitchFamily="34" charset="0"/>
          </a:endParaRPr>
        </a:p>
      </xdr:txBody>
    </xdr:sp>
    <xdr:clientData/>
  </xdr:twoCellAnchor>
  <xdr:absoluteAnchor>
    <xdr:pos x="457200" y="1104900"/>
    <xdr:ext cx="2482850" cy="0"/>
    <xdr:pic macro="[1]!DesignIconClicked">
      <xdr:nvPicPr>
        <xdr:cNvPr id="3139" name="BExF2ZE1WFB5OMY0KIM1UK4EFABT" descr="IM62NESFL5GUR8SDHEC31H4ZG" hidden="1">
          <a:extLst>
            <a:ext uri="{FF2B5EF4-FFF2-40B4-BE49-F238E27FC236}">
              <a16:creationId xmlns:a16="http://schemas.microsoft.com/office/drawing/2014/main" id="{271EEE42-8514-4D96-AD2E-501E421A25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absolute">
    <xdr:from>
      <xdr:col>6</xdr:col>
      <xdr:colOff>0</xdr:colOff>
      <xdr:row>1</xdr:row>
      <xdr:rowOff>0</xdr:rowOff>
    </xdr:from>
    <xdr:to>
      <xdr:col>6</xdr:col>
      <xdr:colOff>1238250</xdr:colOff>
      <xdr:row>1</xdr:row>
      <xdr:rowOff>419100</xdr:rowOff>
    </xdr:to>
    <xdr:pic macro="[1]!DesignIconClicked">
      <xdr:nvPicPr>
        <xdr:cNvPr id="225043" name="BEx9GANEK0G57YR83WFPDS9YB14A" descr="infofield_prev" hidden="1">
          <a:extLst>
            <a:ext uri="{FF2B5EF4-FFF2-40B4-BE49-F238E27FC236}">
              <a16:creationId xmlns:a16="http://schemas.microsoft.com/office/drawing/2014/main" id="{9A5A2F7C-D6A4-4C92-AA95-93EAFF3DBA3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304800"/>
          <a:ext cx="123825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200525" y="1104900"/>
    <xdr:ext cx="2482850" cy="0"/>
    <xdr:pic macro="[1]!DesignIconClicked">
      <xdr:nvPicPr>
        <xdr:cNvPr id="3144" name="BEx96BRCVMI70DD5P5I8N9VM1E8F" descr="II7V7G6KK5GUXTB1GKQ46E3SI" hidden="1">
          <a:extLst>
            <a:ext uri="{FF2B5EF4-FFF2-40B4-BE49-F238E27FC236}">
              <a16:creationId xmlns:a16="http://schemas.microsoft.com/office/drawing/2014/main" id="{9D2C323E-3276-48FD-87ED-241C0F2BBC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82850" cy="0"/>
    <xdr:pic macro="[1]!DesignIconClicked">
      <xdr:nvPicPr>
        <xdr:cNvPr id="3146" name="BExMK6ILYFD03YJ8GRQ69P4ZGBDV" descr="D9JD8IXGL045RRU8WF3EE1T9T" hidden="1">
          <a:extLst>
            <a:ext uri="{FF2B5EF4-FFF2-40B4-BE49-F238E27FC236}">
              <a16:creationId xmlns:a16="http://schemas.microsoft.com/office/drawing/2014/main" id="{C007382D-8B38-427A-B7B6-06739AC97E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82850" cy="0"/>
    <xdr:pic macro="[1]!DesignIconClicked">
      <xdr:nvPicPr>
        <xdr:cNvPr id="3141" name="BEx3RHSDGTIITUZKE65H7Z6TB7NV" descr="UAKIFK1OABFYOWZULN3UDJ77U" hidden="1">
          <a:extLst>
            <a:ext uri="{FF2B5EF4-FFF2-40B4-BE49-F238E27FC236}">
              <a16:creationId xmlns:a16="http://schemas.microsoft.com/office/drawing/2014/main" id="{803A75B5-52C7-454C-8B31-98F3991187D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82850" cy="0"/>
    <xdr:pic macro="[1]!DesignIconClicked">
      <xdr:nvPicPr>
        <xdr:cNvPr id="3138" name="BExMO02VZ2XZHD7RBQGE7JFWSK24" descr="KLNOFVE32PLDSKU376NZJUH10" hidden="1">
          <a:extLst>
            <a:ext uri="{FF2B5EF4-FFF2-40B4-BE49-F238E27FC236}">
              <a16:creationId xmlns:a16="http://schemas.microsoft.com/office/drawing/2014/main" id="{6C334375-FE05-44AD-994C-C1E3E7ADB20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82850" cy="0"/>
    <xdr:pic macro="[1]!DesignIconClicked">
      <xdr:nvPicPr>
        <xdr:cNvPr id="3148" name="BExQINQTP54T1UU6485615NGYM2W" descr="U9C5Q5POTC0F2WZQJR1TNXX3H" hidden="1">
          <a:extLst>
            <a:ext uri="{FF2B5EF4-FFF2-40B4-BE49-F238E27FC236}">
              <a16:creationId xmlns:a16="http://schemas.microsoft.com/office/drawing/2014/main" id="{F1EB2649-5E49-4A15-B1DA-B1EA05D0B6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82850" cy="0"/>
    <xdr:pic macro="[1]!DesignIconClicked">
      <xdr:nvPicPr>
        <xdr:cNvPr id="3143" name="BEx3JZWJGOQ6W9U935MH1RWKCMCJ" descr="7BACE7SV6XUZ39F0Q4VEJFNKD" hidden="1">
          <a:extLst>
            <a:ext uri="{FF2B5EF4-FFF2-40B4-BE49-F238E27FC236}">
              <a16:creationId xmlns:a16="http://schemas.microsoft.com/office/drawing/2014/main" id="{AC16A7FA-347A-44AB-B6C5-AB4C564EB0B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82850" cy="0"/>
    <xdr:pic macro="[1]!DesignIconClicked">
      <xdr:nvPicPr>
        <xdr:cNvPr id="3140" name="BExIKSX4VTGG4J0VVDA899FHTCCN" descr="EUWDSMO6FSWMZUU0YEN363BUW" hidden="1">
          <a:extLst>
            <a:ext uri="{FF2B5EF4-FFF2-40B4-BE49-F238E27FC236}">
              <a16:creationId xmlns:a16="http://schemas.microsoft.com/office/drawing/2014/main" id="{FF4EF5B1-F74C-414D-9548-6C97F6EDDC1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82850" cy="0"/>
    <xdr:pic macro="[1]!DesignIconClicked">
      <xdr:nvPicPr>
        <xdr:cNvPr id="3145" name="BExIZZKMG5OCIEWXIPT0QCMAEKEY" descr="UBK0YYB5GXDQ5YROCMYNW3J7V" hidden="1">
          <a:extLst>
            <a:ext uri="{FF2B5EF4-FFF2-40B4-BE49-F238E27FC236}">
              <a16:creationId xmlns:a16="http://schemas.microsoft.com/office/drawing/2014/main" id="{B6D2E628-41A4-4A6B-AF5E-0F800635639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82850" cy="0"/>
    <xdr:pic macro="[1]!DesignIconClicked">
      <xdr:nvPicPr>
        <xdr:cNvPr id="3142" name="BExO8BS2K16MK30YFE3V0SQSMGGE" descr="9ET5KJ81U88JAIZK3AYDQGFHN" hidden="1">
          <a:extLst>
            <a:ext uri="{FF2B5EF4-FFF2-40B4-BE49-F238E27FC236}">
              <a16:creationId xmlns:a16="http://schemas.microsoft.com/office/drawing/2014/main" id="{773CE65F-BD34-44B5-B4F8-3AC542E8F19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409700"/>
    <xdr:ext cx="0" cy="4683125"/>
    <xdr:pic macro="[1]!DesignIconClicked">
      <xdr:nvPicPr>
        <xdr:cNvPr id="3088" name="BExKQ9K9G4PBVY0QQ7TL063HFGUC" descr="VT5KQGOW8GHSL47AL7CGBIQAW" hidden="1">
          <a:extLst>
            <a:ext uri="{FF2B5EF4-FFF2-40B4-BE49-F238E27FC236}">
              <a16:creationId xmlns:a16="http://schemas.microsoft.com/office/drawing/2014/main" id="{E88E64D7-54F2-4481-917E-0C962CE6555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57175" y="1409700"/>
          <a:ext cx="0" cy="4683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57200" y="1104900"/>
    <xdr:ext cx="2482850" cy="0"/>
    <xdr:pic macro="[1]!DesignIconClicked">
      <xdr:nvPicPr>
        <xdr:cNvPr id="3137" name="BEx9H4BM8OVYOUPNUE5RBQ84THA8" descr="Q3HZT8DQIXDBA14E2M4L6IARA" hidden="1">
          <a:extLst>
            <a:ext uri="{FF2B5EF4-FFF2-40B4-BE49-F238E27FC236}">
              <a16:creationId xmlns:a16="http://schemas.microsoft.com/office/drawing/2014/main" id="{41F465FC-CAD3-41E5-9DF4-22BA9C02C1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57200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4200525" y="1104900"/>
    <xdr:ext cx="2482850" cy="0"/>
    <xdr:pic macro="[1]!DesignIconClicked">
      <xdr:nvPicPr>
        <xdr:cNvPr id="3147" name="BExIN3HM1UFJ0DWNE5305EREAX8R" descr="7KYLBRZVIEDI5VUBOIH9D94KU" hidden="1">
          <a:extLst>
            <a:ext uri="{FF2B5EF4-FFF2-40B4-BE49-F238E27FC236}">
              <a16:creationId xmlns:a16="http://schemas.microsoft.com/office/drawing/2014/main" id="{33E648F9-B98F-45C3-938B-8BFA58106B5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4200525" y="1104900"/>
          <a:ext cx="248285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1419225</xdr:colOff>
      <xdr:row>2</xdr:row>
      <xdr:rowOff>400050</xdr:rowOff>
    </xdr:from>
    <xdr:to>
      <xdr:col>1</xdr:col>
      <xdr:colOff>161925</xdr:colOff>
      <xdr:row>3</xdr:row>
      <xdr:rowOff>123825</xdr:rowOff>
    </xdr:to>
    <xdr:pic macro="[0]!Sheet2.InfoA_click">
      <xdr:nvPicPr>
        <xdr:cNvPr id="260131" name="InfoA" descr="Information_pressed" hidden="1">
          <a:extLst>
            <a:ext uri="{FF2B5EF4-FFF2-40B4-BE49-F238E27FC236}">
              <a16:creationId xmlns:a16="http://schemas.microsoft.com/office/drawing/2014/main" id="{95674250-4887-46F2-9B1E-476D03083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771525</xdr:colOff>
      <xdr:row>2</xdr:row>
      <xdr:rowOff>390525</xdr:rowOff>
    </xdr:from>
    <xdr:to>
      <xdr:col>0</xdr:col>
      <xdr:colOff>1228725</xdr:colOff>
      <xdr:row>3</xdr:row>
      <xdr:rowOff>114300</xdr:rowOff>
    </xdr:to>
    <xdr:pic macro="[0]!Sheet2.filterA_click">
      <xdr:nvPicPr>
        <xdr:cNvPr id="260133" name="FilterA" descr="Filter_pressed" hidden="1">
          <a:extLst>
            <a:ext uri="{FF2B5EF4-FFF2-40B4-BE49-F238E27FC236}">
              <a16:creationId xmlns:a16="http://schemas.microsoft.com/office/drawing/2014/main" id="{2D3D744D-2E90-4B62-A4FB-626356584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7915275" y="1104900"/>
    <xdr:ext cx="1320800" cy="0"/>
    <xdr:pic macro="[1]!DesignIconClicked">
      <xdr:nvPicPr>
        <xdr:cNvPr id="12" name="BExW7A0O6NJAPXTFEM67M5H6DDRC" descr="3OQVS5W3KNJG71LCSAW019NJP" hidden="1">
          <a:extLst>
            <a:ext uri="{FF2B5EF4-FFF2-40B4-BE49-F238E27FC236}">
              <a16:creationId xmlns:a16="http://schemas.microsoft.com/office/drawing/2014/main" id="{73FD2BC0-2F2A-461E-BF06-11FF836AA05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13" name="BExSGRWGUS63FMXGQMK12OH01K95" descr="Q5Z07EYJE0MBNAL39Q2BTCRTU" hidden="1">
          <a:extLst>
            <a:ext uri="{FF2B5EF4-FFF2-40B4-BE49-F238E27FC236}">
              <a16:creationId xmlns:a16="http://schemas.microsoft.com/office/drawing/2014/main" id="{86398071-BA18-4340-992C-A9F04865F72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304800"/>
    <xdr:ext cx="1939925" cy="415925"/>
    <xdr:pic macro="[1]!DesignIconClicked">
      <xdr:nvPicPr>
        <xdr:cNvPr id="14" name="BExZVN42A177LEC6IPYAGJI8LF86" descr="XY0N02Z21UGFBLNWUW4NLP0JV" hidden="1">
          <a:extLst>
            <a:ext uri="{FF2B5EF4-FFF2-40B4-BE49-F238E27FC236}">
              <a16:creationId xmlns:a16="http://schemas.microsoft.com/office/drawing/2014/main" id="{0AD62802-7EDE-438F-9A0A-AFEE5642C2B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304800"/>
          <a:ext cx="1939925" cy="4159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15" name="BExUDLAY93K0UZJDTTURDFVU8JTQ" descr="B2RDJ4MCWXJF922PADE784PX6" hidden="1">
          <a:extLst>
            <a:ext uri="{FF2B5EF4-FFF2-40B4-BE49-F238E27FC236}">
              <a16:creationId xmlns:a16="http://schemas.microsoft.com/office/drawing/2014/main" id="{3A80C64A-46AD-414E-95EB-34FC66EC4AA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15275" y="1104900"/>
    <xdr:ext cx="1320800" cy="0"/>
    <xdr:pic macro="[1]!DesignIconClicked">
      <xdr:nvPicPr>
        <xdr:cNvPr id="16" name="BEx9HI995VIDGWB3O6URON2VM6AX" descr="QBM79T8SR6ZR1JPU49VFEBSRL" hidden="1">
          <a:extLst>
            <a:ext uri="{FF2B5EF4-FFF2-40B4-BE49-F238E27FC236}">
              <a16:creationId xmlns:a16="http://schemas.microsoft.com/office/drawing/2014/main" id="{36594C03-25BD-4B45-AF04-53A22EFF5EC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17" name="BExU57NIVO7OMPU5I47IYD27S3KA" descr="B0ZJHZS0F6AKHRWHNPQ63PUCZ" hidden="1">
          <a:extLst>
            <a:ext uri="{FF2B5EF4-FFF2-40B4-BE49-F238E27FC236}">
              <a16:creationId xmlns:a16="http://schemas.microsoft.com/office/drawing/2014/main" id="{2698B79F-57C9-4F95-A7B1-4F5535B618F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15275" y="1104900"/>
    <xdr:ext cx="1320800" cy="0"/>
    <xdr:pic macro="[1]!DesignIconClicked">
      <xdr:nvPicPr>
        <xdr:cNvPr id="18" name="BExTURJ5TAR0ZJAQ9GFN2NYJHBR4" descr="MP5QHF75QS9DUY49Y420JXM2E" hidden="1">
          <a:extLst>
            <a:ext uri="{FF2B5EF4-FFF2-40B4-BE49-F238E27FC236}">
              <a16:creationId xmlns:a16="http://schemas.microsoft.com/office/drawing/2014/main" id="{23AB3D86-BB12-45CC-9A37-DE24AD0B662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15275" y="1104900"/>
    <xdr:ext cx="1320800" cy="0"/>
    <xdr:pic macro="[1]!DesignIconClicked">
      <xdr:nvPicPr>
        <xdr:cNvPr id="19" name="BExOAO5F6DQNL3T99SCQUI1V5YFP" descr="QD63FMH2M443ZK5KXEEK6PC7V" hidden="1">
          <a:extLst>
            <a:ext uri="{FF2B5EF4-FFF2-40B4-BE49-F238E27FC236}">
              <a16:creationId xmlns:a16="http://schemas.microsoft.com/office/drawing/2014/main" id="{E76EDAD9-5F90-42DC-B0B1-4D41C913EF8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20" name="BExMPEQDEVM9ZOPSFIVZP3KR132B" descr="U1604WEUYS8LYRGCK4LICYKL9" hidden="1">
          <a:extLst>
            <a:ext uri="{FF2B5EF4-FFF2-40B4-BE49-F238E27FC236}">
              <a16:creationId xmlns:a16="http://schemas.microsoft.com/office/drawing/2014/main" id="{657B9140-70A7-47D7-BECA-7A25E16935AF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21" name="BEx01K769RJVIIWSRZ0ARO7KDLX8" descr="XR64X3LHID9RXDX8WC99U85PF" hidden="1">
          <a:extLst>
            <a:ext uri="{FF2B5EF4-FFF2-40B4-BE49-F238E27FC236}">
              <a16:creationId xmlns:a16="http://schemas.microsoft.com/office/drawing/2014/main" id="{53E4E412-3546-4CBF-ACB2-381A28321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104900"/>
    <xdr:ext cx="6721475" cy="0"/>
    <xdr:pic macro="[1]!DesignIconClicked">
      <xdr:nvPicPr>
        <xdr:cNvPr id="22" name="BExO8RTDKDQMQJ7A8W8P2TOHUDH2" descr="VPP77LRAGJ44NV8EVDMZ8FCEN" hidden="1">
          <a:extLst>
            <a:ext uri="{FF2B5EF4-FFF2-40B4-BE49-F238E27FC236}">
              <a16:creationId xmlns:a16="http://schemas.microsoft.com/office/drawing/2014/main" id="{4144CB7E-D521-44EB-8756-BFE03790E9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14350" y="1104900"/>
          <a:ext cx="6721475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15275" y="1104900"/>
    <xdr:ext cx="1320800" cy="0"/>
    <xdr:pic macro="[1]!DesignIconClicked">
      <xdr:nvPicPr>
        <xdr:cNvPr id="23" name="BEx0041RRI19D5ZFTDBCL8WAVJTB" descr="H3BV6LT962ERI9HFHZFWSTS8B" hidden="1">
          <a:extLst>
            <a:ext uri="{FF2B5EF4-FFF2-40B4-BE49-F238E27FC236}">
              <a16:creationId xmlns:a16="http://schemas.microsoft.com/office/drawing/2014/main" id="{72781CFF-ED6F-42CF-ACD1-D0AA182A0AE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7915275" y="1104900"/>
    <xdr:ext cx="1320800" cy="0"/>
    <xdr:pic macro="[1]!DesignIconClicked">
      <xdr:nvPicPr>
        <xdr:cNvPr id="25" name="BExIIGEM0AMOSRAZQRDPJ1KNDX7H" descr="F4CUDT4I8CDM8GHW7JG5WP6CT" hidden="1">
          <a:extLst>
            <a:ext uri="{FF2B5EF4-FFF2-40B4-BE49-F238E27FC236}">
              <a16:creationId xmlns:a16="http://schemas.microsoft.com/office/drawing/2014/main" id="{E981DAC2-E703-404A-81D3-92328CA46C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7915275" y="1104900"/>
          <a:ext cx="1320800" cy="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257175" y="1343025"/>
    <xdr:ext cx="0" cy="4683125"/>
    <xdr:pic macro="[1]!DesignIconClicked">
      <xdr:nvPicPr>
        <xdr:cNvPr id="26" name="BExEZGWZLFTQF24ZE4DBSRHNCL2Y" descr="5G1A96VKMW4JK5G4PM3KVB8UT" hidden="1">
          <a:extLst>
            <a:ext uri="{FF2B5EF4-FFF2-40B4-BE49-F238E27FC236}">
              <a16:creationId xmlns:a16="http://schemas.microsoft.com/office/drawing/2014/main" id="{DEA2E1AA-9B84-4A34-8D35-DEF8107A09A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57175" y="1343025"/>
          <a:ext cx="0" cy="4683125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absoluteAnchor>
    <xdr:pos x="514350" y="1343025"/>
    <xdr:ext cx="8721725" cy="5397500"/>
    <xdr:pic macro="[1]!DesignIconClicked">
      <xdr:nvPicPr>
        <xdr:cNvPr id="27" name="BExXRND8208TWULE9S50U89VKPB7" descr="ETUGZV0SKTQDQB8JOYY0DCX79" hidden="1">
          <a:extLst>
            <a:ext uri="{FF2B5EF4-FFF2-40B4-BE49-F238E27FC236}">
              <a16:creationId xmlns:a16="http://schemas.microsoft.com/office/drawing/2014/main" id="{401FA0AB-06A6-4CC4-82CE-452325F224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514350" y="1343025"/>
          <a:ext cx="8721725" cy="5397500"/>
        </a:xfrm>
        <a:prstGeom prst="rect">
          <a:avLst/>
        </a:prstGeom>
        <a:noFill/>
        <a:ln w="9525" cap="flat" cmpd="sng" algn="ctr">
          <a:noFill/>
          <a:prstDash val="solid"/>
          <a:miter lim="800000"/>
          <a:headEnd type="none" w="med" len="med"/>
          <a:tailEnd type="none" w="med" len="med"/>
        </a:ln>
        <a:effectLst/>
      </xdr:spPr>
      <xdr:style>
        <a:lnRef idx="2">
          <a:schemeClr val="accent1"/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pic>
    <xdr:clientData/>
  </xdr:absoluteAnchor>
  <xdr:twoCellAnchor editAs="oneCell">
    <xdr:from>
      <xdr:col>2</xdr:col>
      <xdr:colOff>0</xdr:colOff>
      <xdr:row>2</xdr:row>
      <xdr:rowOff>19050</xdr:rowOff>
    </xdr:from>
    <xdr:to>
      <xdr:col>2</xdr:col>
      <xdr:colOff>47625</xdr:colOff>
      <xdr:row>2</xdr:row>
      <xdr:rowOff>66675</xdr:rowOff>
    </xdr:to>
    <xdr:pic macro="[1]!DesignIconClicked">
      <xdr:nvPicPr>
        <xdr:cNvPr id="260155" name="BEx5KOYUIR31KARPY59VLLQ107R4">
          <a:extLst>
            <a:ext uri="{FF2B5EF4-FFF2-40B4-BE49-F238E27FC236}">
              <a16:creationId xmlns:a16="http://schemas.microsoft.com/office/drawing/2014/main" id="{3C5934EB-17CB-46A0-94B1-47FA9B856A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362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95250</xdr:rowOff>
    </xdr:from>
    <xdr:to>
      <xdr:col>2</xdr:col>
      <xdr:colOff>47625</xdr:colOff>
      <xdr:row>2</xdr:row>
      <xdr:rowOff>142875</xdr:rowOff>
    </xdr:to>
    <xdr:pic macro="[1]!DesignIconClicked">
      <xdr:nvPicPr>
        <xdr:cNvPr id="260156" name="BEx927UWUE1178LSL6SEGUQLSGRQ">
          <a:extLst>
            <a:ext uri="{FF2B5EF4-FFF2-40B4-BE49-F238E27FC236}">
              <a16:creationId xmlns:a16="http://schemas.microsoft.com/office/drawing/2014/main" id="{AD33419E-986B-4297-802A-DF8032E5E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14382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2</xdr:row>
      <xdr:rowOff>19050</xdr:rowOff>
    </xdr:from>
    <xdr:to>
      <xdr:col>2</xdr:col>
      <xdr:colOff>47625</xdr:colOff>
      <xdr:row>2</xdr:row>
      <xdr:rowOff>66675</xdr:rowOff>
    </xdr:to>
    <xdr:pic macro="[1]!DesignIconClicked">
      <xdr:nvPicPr>
        <xdr:cNvPr id="260157" name="BExGZR59HMQEQJFHRQCOEWGGQYGS">
          <a:extLst>
            <a:ext uri="{FF2B5EF4-FFF2-40B4-BE49-F238E27FC236}">
              <a16:creationId xmlns:a16="http://schemas.microsoft.com/office/drawing/2014/main" id="{07F2A84D-280B-40E5-A24B-930826D0AEC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362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0</xdr:colOff>
      <xdr:row>2</xdr:row>
      <xdr:rowOff>95250</xdr:rowOff>
    </xdr:from>
    <xdr:to>
      <xdr:col>2</xdr:col>
      <xdr:colOff>47625</xdr:colOff>
      <xdr:row>2</xdr:row>
      <xdr:rowOff>142875</xdr:rowOff>
    </xdr:to>
    <xdr:pic macro="[1]!DesignIconClicked">
      <xdr:nvPicPr>
        <xdr:cNvPr id="260158" name="BEx9CYX6Z3V4AWX9EUFRNZJYST1P">
          <a:extLst>
            <a:ext uri="{FF2B5EF4-FFF2-40B4-BE49-F238E27FC236}">
              <a16:creationId xmlns:a16="http://schemas.microsoft.com/office/drawing/2014/main" id="{295EBC41-C6BC-47F4-B69C-EE9241F0E9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3375" y="14382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2</xdr:row>
      <xdr:rowOff>19050</xdr:rowOff>
    </xdr:from>
    <xdr:to>
      <xdr:col>2</xdr:col>
      <xdr:colOff>66675</xdr:colOff>
      <xdr:row>2</xdr:row>
      <xdr:rowOff>66675</xdr:rowOff>
    </xdr:to>
    <xdr:pic macro="[1]!DesignIconClicked">
      <xdr:nvPicPr>
        <xdr:cNvPr id="260159" name="BEx7DYP6RWA31JBK1EB4BV3AV1PR">
          <a:extLst>
            <a:ext uri="{FF2B5EF4-FFF2-40B4-BE49-F238E27FC236}">
              <a16:creationId xmlns:a16="http://schemas.microsoft.com/office/drawing/2014/main" id="{D3F22427-21BD-4BC3-BBB4-4C0F42FF64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13620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2</xdr:col>
      <xdr:colOff>19050</xdr:colOff>
      <xdr:row>2</xdr:row>
      <xdr:rowOff>95250</xdr:rowOff>
    </xdr:from>
    <xdr:to>
      <xdr:col>2</xdr:col>
      <xdr:colOff>66675</xdr:colOff>
      <xdr:row>2</xdr:row>
      <xdr:rowOff>142875</xdr:rowOff>
    </xdr:to>
    <xdr:pic macro="[1]!DesignIconClicked">
      <xdr:nvPicPr>
        <xdr:cNvPr id="260160" name="BExZUDUTS04XE13TEKPP0MM1NQRN">
          <a:extLst>
            <a:ext uri="{FF2B5EF4-FFF2-40B4-BE49-F238E27FC236}">
              <a16:creationId xmlns:a16="http://schemas.microsoft.com/office/drawing/2014/main" id="{EB8FF669-FC95-4B0D-8401-09AF068696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1438275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43"/>
  <sheetViews>
    <sheetView workbookViewId="0"/>
  </sheetViews>
  <sheetFormatPr defaultRowHeight="11.25"/>
  <cols>
    <col min="3" max="4" width="9.33203125" customWidth="1"/>
    <col min="5" max="5" width="0" hidden="1" customWidth="1"/>
  </cols>
  <sheetData>
    <row r="1" spans="1:4">
      <c r="A1">
        <v>7</v>
      </c>
    </row>
    <row r="14" spans="1:4" ht="12.75">
      <c r="C14" s="24" t="s">
        <v>2</v>
      </c>
      <c r="D14" s="24"/>
    </row>
    <row r="15" spans="1:4">
      <c r="C15" s="25"/>
      <c r="D15" s="25"/>
    </row>
    <row r="16" spans="1:4">
      <c r="C16" s="26"/>
      <c r="D16" s="26"/>
    </row>
    <row r="17" spans="3:4">
      <c r="C17" s="26"/>
      <c r="D17" s="26"/>
    </row>
    <row r="18" spans="3:4">
      <c r="C18" s="26"/>
      <c r="D18" s="26"/>
    </row>
    <row r="19" spans="3:4">
      <c r="C19" s="26"/>
      <c r="D19" s="26"/>
    </row>
    <row r="20" spans="3:4">
      <c r="C20" s="26"/>
      <c r="D20" s="26"/>
    </row>
    <row r="21" spans="3:4">
      <c r="C21" s="26"/>
      <c r="D21" s="26"/>
    </row>
    <row r="22" spans="3:4">
      <c r="C22" s="26"/>
      <c r="D22" s="26"/>
    </row>
    <row r="23" spans="3:4">
      <c r="C23" s="26"/>
      <c r="D23" s="26"/>
    </row>
    <row r="24" spans="3:4">
      <c r="C24" s="26"/>
      <c r="D24" s="26"/>
    </row>
    <row r="25" spans="3:4">
      <c r="C25" s="26"/>
      <c r="D25" s="26"/>
    </row>
    <row r="26" spans="3:4">
      <c r="C26" s="26"/>
      <c r="D26" s="26"/>
    </row>
    <row r="27" spans="3:4">
      <c r="C27" s="26"/>
      <c r="D27" s="26"/>
    </row>
    <row r="28" spans="3:4">
      <c r="C28" s="26"/>
      <c r="D28" s="26"/>
    </row>
    <row r="29" spans="3:4">
      <c r="C29" s="26"/>
      <c r="D29" s="26"/>
    </row>
    <row r="30" spans="3:4">
      <c r="C30" s="26"/>
      <c r="D30" s="26"/>
    </row>
    <row r="31" spans="3:4">
      <c r="C31" s="26"/>
      <c r="D31" s="26"/>
    </row>
    <row r="32" spans="3:4">
      <c r="C32" s="26"/>
      <c r="D32" s="26"/>
    </row>
    <row r="33" spans="3:4">
      <c r="C33" s="26"/>
      <c r="D33" s="26"/>
    </row>
    <row r="34" spans="3:4">
      <c r="C34" s="26"/>
      <c r="D34" s="26"/>
    </row>
    <row r="35" spans="3:4">
      <c r="C35" s="26"/>
      <c r="D35" s="26"/>
    </row>
    <row r="36" spans="3:4">
      <c r="C36" s="26"/>
      <c r="D36" s="26"/>
    </row>
    <row r="37" spans="3:4">
      <c r="C37" s="26"/>
      <c r="D37" s="26"/>
    </row>
    <row r="38" spans="3:4">
      <c r="C38" s="26"/>
      <c r="D38" s="26"/>
    </row>
    <row r="39" spans="3:4">
      <c r="C39" s="26"/>
      <c r="D39" s="26"/>
    </row>
    <row r="40" spans="3:4">
      <c r="C40" s="26"/>
      <c r="D40" s="26"/>
    </row>
    <row r="41" spans="3:4">
      <c r="C41" s="26"/>
      <c r="D41" s="26"/>
    </row>
    <row r="42" spans="3:4">
      <c r="C42" s="26"/>
      <c r="D42" s="26"/>
    </row>
    <row r="43" spans="3:4">
      <c r="C43" s="27"/>
      <c r="D43" s="27"/>
    </row>
  </sheetData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C1:L48"/>
  <sheetViews>
    <sheetView showGridLines="0" zoomScaleNormal="100" workbookViewId="0">
      <selection activeCell="C3" sqref="C3"/>
    </sheetView>
  </sheetViews>
  <sheetFormatPr defaultRowHeight="11.25"/>
  <cols>
    <col min="1" max="1" width="3.1640625" customWidth="1"/>
    <col min="2" max="2" width="1.33203125" customWidth="1"/>
    <col min="3" max="3" width="39.6640625" hidden="1" customWidth="1"/>
    <col min="4" max="4" width="15.33203125" hidden="1" customWidth="1"/>
    <col min="5" max="5" width="8.83203125" hidden="1" customWidth="1"/>
    <col min="6" max="6" width="3.5" customWidth="1"/>
    <col min="7" max="11" width="21.83203125" customWidth="1"/>
  </cols>
  <sheetData>
    <row r="1" spans="3:12" ht="24" customHeight="1">
      <c r="H1" s="1" t="s">
        <v>0</v>
      </c>
    </row>
    <row r="2" spans="3:12" s="5" customFormat="1" ht="33.75" customHeight="1">
      <c r="G2" s="34" t="s">
        <v>42</v>
      </c>
      <c r="H2" s="34"/>
      <c r="I2" s="20"/>
      <c r="L2" s="20"/>
    </row>
    <row r="3" spans="3:12" s="4" customFormat="1" ht="18" customHeight="1">
      <c r="H3" s="28"/>
    </row>
    <row r="5" spans="3:12" ht="12.75" hidden="1">
      <c r="G5" s="6" t="s">
        <v>38</v>
      </c>
      <c r="H5" s="2"/>
      <c r="I5" s="2"/>
      <c r="J5" s="2"/>
      <c r="K5" s="3"/>
    </row>
    <row r="6" spans="3:12" hidden="1">
      <c r="G6" s="14" t="s">
        <v>6</v>
      </c>
      <c r="H6" s="21" t="s">
        <v>43</v>
      </c>
      <c r="I6" s="8"/>
      <c r="J6" s="15" t="s">
        <v>12</v>
      </c>
      <c r="K6" s="22" t="s">
        <v>91</v>
      </c>
    </row>
    <row r="7" spans="3:12" hidden="1">
      <c r="C7" s="7"/>
      <c r="D7" s="7"/>
      <c r="G7" s="13" t="s">
        <v>9</v>
      </c>
      <c r="H7" s="19" t="s">
        <v>57</v>
      </c>
      <c r="I7" s="9"/>
      <c r="J7" s="12" t="s">
        <v>7</v>
      </c>
      <c r="K7" s="18" t="s">
        <v>52</v>
      </c>
    </row>
    <row r="8" spans="3:12" hidden="1">
      <c r="C8" s="7"/>
      <c r="D8" s="7"/>
      <c r="G8" s="13" t="s">
        <v>5</v>
      </c>
      <c r="H8" s="19" t="s">
        <v>43</v>
      </c>
      <c r="I8" s="9"/>
      <c r="J8" s="12" t="s">
        <v>34</v>
      </c>
      <c r="K8" s="18" t="s">
        <v>59</v>
      </c>
    </row>
    <row r="9" spans="3:12" hidden="1">
      <c r="C9" s="7"/>
      <c r="D9" s="7"/>
      <c r="G9" s="13" t="s">
        <v>10</v>
      </c>
      <c r="H9" s="19" t="s">
        <v>11</v>
      </c>
      <c r="I9" s="9"/>
      <c r="J9" s="12" t="s">
        <v>33</v>
      </c>
      <c r="K9" s="18" t="s">
        <v>56</v>
      </c>
    </row>
    <row r="10" spans="3:12" hidden="1">
      <c r="C10" s="7"/>
      <c r="D10" s="7"/>
      <c r="G10" s="13" t="s">
        <v>8</v>
      </c>
      <c r="H10" s="19" t="s">
        <v>44</v>
      </c>
      <c r="I10" s="9"/>
      <c r="J10" s="12" t="s">
        <v>4</v>
      </c>
      <c r="K10" s="18" t="s">
        <v>55</v>
      </c>
    </row>
    <row r="11" spans="3:12" hidden="1">
      <c r="C11" s="7"/>
      <c r="D11" s="7"/>
      <c r="G11" s="11" t="s">
        <v>3</v>
      </c>
      <c r="H11" s="17" t="s">
        <v>42</v>
      </c>
      <c r="I11" s="10"/>
      <c r="J11" s="16" t="s">
        <v>32</v>
      </c>
      <c r="K11" s="23" t="s">
        <v>58</v>
      </c>
    </row>
    <row r="12" spans="3:12">
      <c r="C12" s="7"/>
      <c r="D12" s="7"/>
    </row>
    <row r="13" spans="3:12" ht="12.75">
      <c r="C13" s="24" t="s">
        <v>37</v>
      </c>
      <c r="D13" s="24"/>
    </row>
    <row r="14" spans="3:12" ht="12.75" hidden="1">
      <c r="C14" s="24" t="s">
        <v>2</v>
      </c>
      <c r="D14" s="24"/>
      <c r="F14" t="s">
        <v>1</v>
      </c>
    </row>
    <row r="15" spans="3:12" ht="12.75">
      <c r="C15" s="38" t="s">
        <v>13</v>
      </c>
      <c r="D15" s="39" t="s">
        <v>14</v>
      </c>
      <c r="F15" t="s">
        <v>1</v>
      </c>
    </row>
    <row r="16" spans="3:12" ht="12.75">
      <c r="C16" s="38" t="s">
        <v>51</v>
      </c>
      <c r="D16" s="39" t="s">
        <v>14</v>
      </c>
      <c r="F16" t="s">
        <v>1</v>
      </c>
    </row>
    <row r="17" spans="3:6" ht="12.75">
      <c r="C17" s="38" t="s">
        <v>15</v>
      </c>
      <c r="D17" s="39" t="s">
        <v>14</v>
      </c>
      <c r="F17" t="s">
        <v>1</v>
      </c>
    </row>
    <row r="18" spans="3:6" ht="12.75">
      <c r="C18" s="38" t="s">
        <v>41</v>
      </c>
      <c r="D18" s="39" t="s">
        <v>14</v>
      </c>
      <c r="F18" t="s">
        <v>1</v>
      </c>
    </row>
    <row r="19" spans="3:6" ht="12.75">
      <c r="C19" s="38" t="s">
        <v>39</v>
      </c>
      <c r="D19" s="39" t="s">
        <v>14</v>
      </c>
      <c r="F19" t="s">
        <v>1</v>
      </c>
    </row>
    <row r="20" spans="3:6" ht="12.75">
      <c r="C20" s="38" t="s">
        <v>45</v>
      </c>
      <c r="D20" s="39" t="s">
        <v>14</v>
      </c>
      <c r="F20" t="s">
        <v>1</v>
      </c>
    </row>
    <row r="21" spans="3:6" ht="12.75">
      <c r="C21" s="38" t="s">
        <v>16</v>
      </c>
      <c r="D21" s="39" t="s">
        <v>14</v>
      </c>
      <c r="F21" t="s">
        <v>1</v>
      </c>
    </row>
    <row r="22" spans="3:6" ht="12.75">
      <c r="C22" s="38" t="s">
        <v>17</v>
      </c>
      <c r="D22" s="39" t="s">
        <v>60</v>
      </c>
      <c r="F22" t="s">
        <v>1</v>
      </c>
    </row>
    <row r="23" spans="3:6" ht="12.75">
      <c r="C23" s="38" t="s">
        <v>18</v>
      </c>
      <c r="D23" s="39" t="s">
        <v>14</v>
      </c>
      <c r="F23" t="s">
        <v>1</v>
      </c>
    </row>
    <row r="24" spans="3:6" ht="12.75">
      <c r="C24" s="38" t="s">
        <v>19</v>
      </c>
      <c r="D24" s="39" t="s">
        <v>14</v>
      </c>
      <c r="F24" t="s">
        <v>1</v>
      </c>
    </row>
    <row r="25" spans="3:6" ht="12.75">
      <c r="C25" s="38" t="s">
        <v>20</v>
      </c>
      <c r="D25" s="39" t="s">
        <v>14</v>
      </c>
      <c r="F25" t="s">
        <v>1</v>
      </c>
    </row>
    <row r="26" spans="3:6" ht="12.75">
      <c r="C26" s="38" t="s">
        <v>40</v>
      </c>
      <c r="D26" s="39" t="s">
        <v>14</v>
      </c>
      <c r="F26" t="s">
        <v>1</v>
      </c>
    </row>
    <row r="27" spans="3:6" ht="12.75">
      <c r="C27" s="38" t="s">
        <v>49</v>
      </c>
      <c r="D27" s="39" t="s">
        <v>14</v>
      </c>
      <c r="F27" t="s">
        <v>1</v>
      </c>
    </row>
    <row r="28" spans="3:6" ht="12.75">
      <c r="C28" s="38" t="s">
        <v>21</v>
      </c>
      <c r="D28" s="39" t="s">
        <v>14</v>
      </c>
      <c r="F28" t="s">
        <v>1</v>
      </c>
    </row>
    <row r="29" spans="3:6" ht="12.75">
      <c r="C29" s="38" t="s">
        <v>22</v>
      </c>
      <c r="D29" s="39" t="s">
        <v>14</v>
      </c>
      <c r="F29" t="s">
        <v>1</v>
      </c>
    </row>
    <row r="30" spans="3:6" ht="12.75">
      <c r="C30" s="38" t="s">
        <v>46</v>
      </c>
      <c r="D30" s="39" t="s">
        <v>14</v>
      </c>
      <c r="F30" t="s">
        <v>1</v>
      </c>
    </row>
    <row r="31" spans="3:6" ht="12.75">
      <c r="C31" s="38" t="s">
        <v>23</v>
      </c>
      <c r="D31" s="39" t="s">
        <v>14</v>
      </c>
      <c r="F31" t="s">
        <v>1</v>
      </c>
    </row>
    <row r="32" spans="3:6" ht="12.75">
      <c r="C32" s="38" t="s">
        <v>24</v>
      </c>
      <c r="D32" s="39" t="s">
        <v>14</v>
      </c>
      <c r="F32" t="s">
        <v>1</v>
      </c>
    </row>
    <row r="33" spans="3:6" ht="12.75">
      <c r="C33" s="38" t="s">
        <v>25</v>
      </c>
      <c r="D33" s="39" t="s">
        <v>14</v>
      </c>
      <c r="F33" t="s">
        <v>1</v>
      </c>
    </row>
    <row r="34" spans="3:6" ht="12.75">
      <c r="C34" s="38" t="s">
        <v>26</v>
      </c>
      <c r="D34" s="39" t="s">
        <v>14</v>
      </c>
      <c r="F34" t="s">
        <v>1</v>
      </c>
    </row>
    <row r="35" spans="3:6" ht="12.75">
      <c r="C35" s="38" t="s">
        <v>27</v>
      </c>
      <c r="D35" s="39" t="s">
        <v>14</v>
      </c>
      <c r="F35" t="s">
        <v>1</v>
      </c>
    </row>
    <row r="36" spans="3:6" ht="12.75">
      <c r="C36" s="38" t="s">
        <v>28</v>
      </c>
      <c r="D36" s="39" t="s">
        <v>14</v>
      </c>
      <c r="F36" t="s">
        <v>1</v>
      </c>
    </row>
    <row r="37" spans="3:6" ht="12.75">
      <c r="C37" s="38" t="s">
        <v>29</v>
      </c>
      <c r="D37" s="39" t="s">
        <v>14</v>
      </c>
      <c r="F37" t="s">
        <v>1</v>
      </c>
    </row>
    <row r="38" spans="3:6" ht="12.75">
      <c r="C38" s="38" t="s">
        <v>30</v>
      </c>
      <c r="D38" s="39" t="s">
        <v>61</v>
      </c>
      <c r="F38" t="s">
        <v>1</v>
      </c>
    </row>
    <row r="39" spans="3:6" ht="12.75">
      <c r="C39" s="38" t="s">
        <v>47</v>
      </c>
      <c r="D39" s="39" t="s">
        <v>107</v>
      </c>
      <c r="F39" t="s">
        <v>1</v>
      </c>
    </row>
    <row r="40" spans="3:6" ht="12.75">
      <c r="C40" s="38" t="s">
        <v>50</v>
      </c>
      <c r="D40" s="39" t="s">
        <v>14</v>
      </c>
      <c r="F40" t="s">
        <v>1</v>
      </c>
    </row>
    <row r="41" spans="3:6" ht="12.75">
      <c r="C41" s="38" t="s">
        <v>48</v>
      </c>
      <c r="D41" s="39" t="s">
        <v>14</v>
      </c>
      <c r="F41" t="s">
        <v>1</v>
      </c>
    </row>
    <row r="42" spans="3:6" ht="12.75">
      <c r="C42" s="38" t="s">
        <v>54</v>
      </c>
      <c r="D42" s="39" t="s">
        <v>14</v>
      </c>
      <c r="F42" t="s">
        <v>1</v>
      </c>
    </row>
    <row r="43" spans="3:6" ht="12.75">
      <c r="C43" s="38" t="s">
        <v>31</v>
      </c>
      <c r="D43" s="39" t="s">
        <v>14</v>
      </c>
      <c r="F43" t="s">
        <v>1</v>
      </c>
    </row>
    <row r="44" spans="3:6">
      <c r="F44" t="s">
        <v>1</v>
      </c>
    </row>
    <row r="45" spans="3:6">
      <c r="F45" t="s">
        <v>1</v>
      </c>
    </row>
    <row r="46" spans="3:6">
      <c r="F46" t="s">
        <v>1</v>
      </c>
    </row>
    <row r="47" spans="3:6">
      <c r="F47" t="s">
        <v>1</v>
      </c>
    </row>
    <row r="48" spans="3:6">
      <c r="F48" t="s">
        <v>1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autoPageBreaks="0" fitToPage="1"/>
  </sheetPr>
  <dimension ref="A1:E40"/>
  <sheetViews>
    <sheetView showGridLines="0" tabSelected="1" zoomScaleNormal="100" workbookViewId="0">
      <selection activeCell="J25" sqref="J25"/>
    </sheetView>
  </sheetViews>
  <sheetFormatPr defaultRowHeight="11.25"/>
  <cols>
    <col min="1" max="1" width="34.1640625" customWidth="1"/>
    <col min="2" max="2" width="83.6640625" customWidth="1"/>
    <col min="3" max="5" width="13.83203125" customWidth="1"/>
    <col min="6" max="14" width="14.83203125" bestFit="1" customWidth="1"/>
    <col min="15" max="16" width="18" bestFit="1" customWidth="1"/>
    <col min="17" max="28" width="18.6640625" bestFit="1" customWidth="1"/>
    <col min="29" max="33" width="17.5" bestFit="1" customWidth="1"/>
    <col min="34" max="34" width="16.33203125" bestFit="1" customWidth="1"/>
    <col min="35" max="35" width="17.5" bestFit="1" customWidth="1"/>
    <col min="36" max="36" width="16.33203125" bestFit="1" customWidth="1"/>
  </cols>
  <sheetData>
    <row r="1" spans="1:5" s="4" customFormat="1" ht="18" customHeight="1">
      <c r="A1" s="47" t="s">
        <v>115</v>
      </c>
      <c r="B1" s="47"/>
      <c r="C1" s="47"/>
      <c r="D1" s="47"/>
      <c r="E1" s="47"/>
    </row>
    <row r="3" spans="1:5" ht="33.75">
      <c r="A3" s="29" t="s">
        <v>14</v>
      </c>
      <c r="B3" s="29" t="s">
        <v>14</v>
      </c>
      <c r="C3" s="46" t="s">
        <v>53</v>
      </c>
      <c r="D3" s="46" t="s">
        <v>113</v>
      </c>
      <c r="E3" s="46" t="s">
        <v>114</v>
      </c>
    </row>
    <row r="4" spans="1:5">
      <c r="A4" s="29" t="s">
        <v>17</v>
      </c>
      <c r="B4" s="29" t="s">
        <v>14</v>
      </c>
      <c r="C4" s="30" t="s">
        <v>35</v>
      </c>
      <c r="D4" s="30"/>
      <c r="E4" s="30"/>
    </row>
    <row r="5" spans="1:5">
      <c r="A5" s="31" t="s">
        <v>36</v>
      </c>
      <c r="B5" s="31" t="s">
        <v>14</v>
      </c>
      <c r="C5" s="37"/>
      <c r="D5" s="37"/>
      <c r="E5" s="37"/>
    </row>
    <row r="6" spans="1:5">
      <c r="A6" s="35" t="s">
        <v>62</v>
      </c>
      <c r="B6" s="32" t="s">
        <v>60</v>
      </c>
      <c r="C6" s="37">
        <f t="shared" ref="C6:D6" si="0">C7+C9+C11+C16+C20+C25+C32+C34+C36+C38</f>
        <v>128833086</v>
      </c>
      <c r="D6" s="37">
        <f>D7+D9+D11+D16+D20+D25+D32+D34+D36+D38</f>
        <v>51949018.880000003</v>
      </c>
      <c r="E6" s="44">
        <f>D6/C6*100</f>
        <v>40.322731134454081</v>
      </c>
    </row>
    <row r="7" spans="1:5">
      <c r="A7" s="41" t="s">
        <v>109</v>
      </c>
      <c r="B7" s="33" t="s">
        <v>110</v>
      </c>
      <c r="C7" s="37">
        <f t="shared" ref="C7:D7" si="1">C8</f>
        <v>87461214</v>
      </c>
      <c r="D7" s="37">
        <f t="shared" si="1"/>
        <v>41149956.560000002</v>
      </c>
      <c r="E7" s="44">
        <f t="shared" ref="E7:E40" si="2">D7/C7*100</f>
        <v>47.049377293116464</v>
      </c>
    </row>
    <row r="8" spans="1:5">
      <c r="A8" s="42">
        <v>6711</v>
      </c>
      <c r="B8" s="40" t="s">
        <v>112</v>
      </c>
      <c r="C8" s="36">
        <v>87461214</v>
      </c>
      <c r="D8" s="36">
        <v>41149956.560000002</v>
      </c>
      <c r="E8" s="45">
        <f t="shared" si="2"/>
        <v>47.049377293116464</v>
      </c>
    </row>
    <row r="9" spans="1:5">
      <c r="A9" s="41" t="s">
        <v>108</v>
      </c>
      <c r="B9" s="33" t="s">
        <v>111</v>
      </c>
      <c r="C9" s="37">
        <f t="shared" ref="C9:D9" si="3">C10</f>
        <v>421574</v>
      </c>
      <c r="D9" s="37">
        <f t="shared" si="3"/>
        <v>23527.69</v>
      </c>
      <c r="E9" s="44">
        <f t="shared" si="2"/>
        <v>5.5809158060032162</v>
      </c>
    </row>
    <row r="10" spans="1:5">
      <c r="A10" s="42">
        <v>6711</v>
      </c>
      <c r="B10" s="40" t="s">
        <v>112</v>
      </c>
      <c r="C10" s="36">
        <v>421574</v>
      </c>
      <c r="D10" s="36">
        <v>23527.69</v>
      </c>
      <c r="E10" s="45">
        <f t="shared" si="2"/>
        <v>5.5809158060032162</v>
      </c>
    </row>
    <row r="11" spans="1:5">
      <c r="A11" s="41" t="s">
        <v>92</v>
      </c>
      <c r="B11" s="33" t="s">
        <v>93</v>
      </c>
      <c r="C11" s="37">
        <f t="shared" ref="C11:D11" si="4">SUM(C12:C15)</f>
        <v>4321600</v>
      </c>
      <c r="D11" s="37">
        <f t="shared" si="4"/>
        <v>2135572.89</v>
      </c>
      <c r="E11" s="44">
        <f t="shared" si="2"/>
        <v>49.416255322102927</v>
      </c>
    </row>
    <row r="12" spans="1:5">
      <c r="A12" s="42" t="s">
        <v>83</v>
      </c>
      <c r="B12" s="40" t="s">
        <v>84</v>
      </c>
      <c r="C12" s="36">
        <f t="shared" ref="C12" si="5">-2703972*(-1)</f>
        <v>2703972</v>
      </c>
      <c r="D12" s="36">
        <v>1309368.06</v>
      </c>
      <c r="E12" s="45">
        <f t="shared" si="2"/>
        <v>48.423876430673104</v>
      </c>
    </row>
    <row r="13" spans="1:5">
      <c r="A13" s="42" t="s">
        <v>85</v>
      </c>
      <c r="B13" s="40" t="s">
        <v>86</v>
      </c>
      <c r="C13" s="36">
        <f t="shared" ref="C13" si="6">-1105000*(-1)</f>
        <v>1105000</v>
      </c>
      <c r="D13" s="36">
        <v>826204.83</v>
      </c>
      <c r="E13" s="45">
        <f t="shared" si="2"/>
        <v>74.769667873303163</v>
      </c>
    </row>
    <row r="14" spans="1:5">
      <c r="A14" s="42" t="s">
        <v>87</v>
      </c>
      <c r="B14" s="40" t="s">
        <v>88</v>
      </c>
      <c r="C14" s="36">
        <f t="shared" ref="C14" si="7">-1012628*(-1)</f>
        <v>1012628</v>
      </c>
      <c r="D14" s="36"/>
      <c r="E14" s="45">
        <f t="shared" si="2"/>
        <v>0</v>
      </c>
    </row>
    <row r="15" spans="1:5">
      <c r="A15" s="42" t="s">
        <v>89</v>
      </c>
      <c r="B15" s="40" t="s">
        <v>90</v>
      </c>
      <c r="C15" s="36">
        <v>-500000</v>
      </c>
      <c r="D15" s="36"/>
      <c r="E15" s="45">
        <f t="shared" si="2"/>
        <v>0</v>
      </c>
    </row>
    <row r="16" spans="1:5">
      <c r="A16" s="41" t="s">
        <v>94</v>
      </c>
      <c r="B16" s="33" t="s">
        <v>82</v>
      </c>
      <c r="C16" s="37">
        <f t="shared" ref="C16:D16" si="8">SUM(C17:C19)</f>
        <v>26612200</v>
      </c>
      <c r="D16" s="37">
        <f t="shared" si="8"/>
        <v>7424984.71</v>
      </c>
      <c r="E16" s="44">
        <f t="shared" si="2"/>
        <v>27.900679800993526</v>
      </c>
    </row>
    <row r="17" spans="1:5">
      <c r="A17" s="42" t="s">
        <v>81</v>
      </c>
      <c r="B17" s="40" t="s">
        <v>82</v>
      </c>
      <c r="C17" s="36">
        <f t="shared" ref="C17" si="9">-18209000*(-1)</f>
        <v>18209000</v>
      </c>
      <c r="D17" s="36">
        <v>7424984.71</v>
      </c>
      <c r="E17" s="45">
        <f t="shared" si="2"/>
        <v>40.776455104618599</v>
      </c>
    </row>
    <row r="18" spans="1:5">
      <c r="A18" s="42" t="s">
        <v>87</v>
      </c>
      <c r="B18" s="40" t="s">
        <v>88</v>
      </c>
      <c r="C18" s="36">
        <f t="shared" ref="C18" si="10">-11681847*(-1)</f>
        <v>11681847</v>
      </c>
      <c r="D18" s="36"/>
      <c r="E18" s="45">
        <f t="shared" si="2"/>
        <v>0</v>
      </c>
    </row>
    <row r="19" spans="1:5">
      <c r="A19" s="42" t="s">
        <v>89</v>
      </c>
      <c r="B19" s="40" t="s">
        <v>90</v>
      </c>
      <c r="C19" s="36">
        <f t="shared" ref="C19" si="11">3278647*(-1)</f>
        <v>-3278647</v>
      </c>
      <c r="D19" s="36"/>
      <c r="E19" s="45">
        <f t="shared" si="2"/>
        <v>0</v>
      </c>
    </row>
    <row r="20" spans="1:5">
      <c r="A20" s="41" t="s">
        <v>95</v>
      </c>
      <c r="B20" s="33" t="s">
        <v>96</v>
      </c>
      <c r="C20" s="37">
        <f t="shared" ref="C20:D20" si="12">SUM(C21:C24)</f>
        <v>2068371</v>
      </c>
      <c r="D20" s="37">
        <f t="shared" si="12"/>
        <v>688861.26</v>
      </c>
      <c r="E20" s="44">
        <f t="shared" si="2"/>
        <v>33.304530956970488</v>
      </c>
    </row>
    <row r="21" spans="1:5">
      <c r="A21" s="42" t="s">
        <v>69</v>
      </c>
      <c r="B21" s="40" t="s">
        <v>70</v>
      </c>
      <c r="C21" s="36">
        <f t="shared" ref="C21" si="13">-1332121*(-1)</f>
        <v>1332121</v>
      </c>
      <c r="D21" s="36">
        <v>688861.26</v>
      </c>
      <c r="E21" s="45">
        <f t="shared" si="2"/>
        <v>51.711613284378821</v>
      </c>
    </row>
    <row r="22" spans="1:5">
      <c r="A22" s="42" t="s">
        <v>71</v>
      </c>
      <c r="B22" s="40" t="s">
        <v>72</v>
      </c>
      <c r="C22" s="36">
        <f t="shared" ref="C22" si="14">-10000*(-1)</f>
        <v>10000</v>
      </c>
      <c r="D22" s="36"/>
      <c r="E22" s="45">
        <f t="shared" si="2"/>
        <v>0</v>
      </c>
    </row>
    <row r="23" spans="1:5">
      <c r="A23" s="42" t="s">
        <v>87</v>
      </c>
      <c r="B23" s="40" t="s">
        <v>88</v>
      </c>
      <c r="C23" s="36">
        <f t="shared" ref="C23" si="15">-935517*(-1)</f>
        <v>935517</v>
      </c>
      <c r="D23" s="36"/>
      <c r="E23" s="45">
        <f t="shared" si="2"/>
        <v>0</v>
      </c>
    </row>
    <row r="24" spans="1:5">
      <c r="A24" s="42" t="s">
        <v>89</v>
      </c>
      <c r="B24" s="40" t="s">
        <v>90</v>
      </c>
      <c r="C24" s="36">
        <f t="shared" ref="C24" si="16">209267*(-1)</f>
        <v>-209267</v>
      </c>
      <c r="D24" s="36"/>
      <c r="E24" s="45">
        <f t="shared" si="2"/>
        <v>0</v>
      </c>
    </row>
    <row r="25" spans="1:5">
      <c r="A25" s="41" t="s">
        <v>97</v>
      </c>
      <c r="B25" s="33" t="s">
        <v>98</v>
      </c>
      <c r="C25" s="37">
        <f t="shared" ref="C25:D25" si="17">SUM(C26:C31)</f>
        <v>3685816</v>
      </c>
      <c r="D25" s="37">
        <f t="shared" si="17"/>
        <v>160971.31</v>
      </c>
      <c r="E25" s="44">
        <f t="shared" si="2"/>
        <v>4.3673181189728405</v>
      </c>
    </row>
    <row r="26" spans="1:5">
      <c r="A26" s="42" t="s">
        <v>73</v>
      </c>
      <c r="B26" s="40" t="s">
        <v>74</v>
      </c>
      <c r="C26" s="36">
        <f t="shared" ref="C26" si="18">-10000*(-1)</f>
        <v>10000</v>
      </c>
      <c r="D26" s="36"/>
      <c r="E26" s="45">
        <f t="shared" si="2"/>
        <v>0</v>
      </c>
    </row>
    <row r="27" spans="1:5">
      <c r="A27" s="42" t="s">
        <v>75</v>
      </c>
      <c r="B27" s="40" t="s">
        <v>76</v>
      </c>
      <c r="C27" s="36">
        <f t="shared" ref="C27" si="19">-683080*(-1)</f>
        <v>683080</v>
      </c>
      <c r="D27" s="36">
        <v>22807.88</v>
      </c>
      <c r="E27" s="45">
        <f t="shared" si="2"/>
        <v>3.3389764010072027</v>
      </c>
    </row>
    <row r="28" spans="1:5">
      <c r="A28" s="42" t="s">
        <v>77</v>
      </c>
      <c r="B28" s="40" t="s">
        <v>78</v>
      </c>
      <c r="C28" s="36">
        <f t="shared" ref="C28" si="20">-1142608*(-1)</f>
        <v>1142608</v>
      </c>
      <c r="D28" s="36">
        <v>138163.43</v>
      </c>
      <c r="E28" s="45">
        <f t="shared" si="2"/>
        <v>12.091936167084425</v>
      </c>
    </row>
    <row r="29" spans="1:5">
      <c r="A29" s="42" t="s">
        <v>79</v>
      </c>
      <c r="B29" s="40" t="s">
        <v>80</v>
      </c>
      <c r="C29" s="36">
        <f t="shared" ref="C29" si="21">-2244595*(-1)</f>
        <v>2244595</v>
      </c>
      <c r="D29" s="36"/>
      <c r="E29" s="45">
        <f t="shared" si="2"/>
        <v>0</v>
      </c>
    </row>
    <row r="30" spans="1:5">
      <c r="A30" s="42" t="s">
        <v>87</v>
      </c>
      <c r="B30" s="40" t="s">
        <v>88</v>
      </c>
      <c r="C30" s="36">
        <f t="shared" ref="C30" si="22">-317514*(-1)</f>
        <v>317514</v>
      </c>
      <c r="D30" s="36"/>
      <c r="E30" s="45">
        <f t="shared" si="2"/>
        <v>0</v>
      </c>
    </row>
    <row r="31" spans="1:5">
      <c r="A31" s="42" t="s">
        <v>89</v>
      </c>
      <c r="B31" s="40" t="s">
        <v>90</v>
      </c>
      <c r="C31" s="36">
        <f t="shared" ref="C31" si="23">711981*(-1)</f>
        <v>-711981</v>
      </c>
      <c r="D31" s="36"/>
      <c r="E31" s="45">
        <f t="shared" si="2"/>
        <v>0</v>
      </c>
    </row>
    <row r="32" spans="1:5">
      <c r="A32" s="41" t="s">
        <v>99</v>
      </c>
      <c r="B32" s="33" t="s">
        <v>100</v>
      </c>
      <c r="C32" s="37">
        <f t="shared" ref="C32:D32" si="24">SUM(C33)</f>
        <v>825420</v>
      </c>
      <c r="D32" s="37">
        <f t="shared" si="24"/>
        <v>155876.69</v>
      </c>
      <c r="E32" s="44">
        <f t="shared" si="2"/>
        <v>18.884530299726201</v>
      </c>
    </row>
    <row r="33" spans="1:5">
      <c r="A33" s="42" t="s">
        <v>63</v>
      </c>
      <c r="B33" s="40" t="s">
        <v>64</v>
      </c>
      <c r="C33" s="36">
        <f t="shared" ref="C33" si="25">-825420*(-1)</f>
        <v>825420</v>
      </c>
      <c r="D33" s="36">
        <v>155876.69</v>
      </c>
      <c r="E33" s="45">
        <f t="shared" si="2"/>
        <v>18.884530299726201</v>
      </c>
    </row>
    <row r="34" spans="1:5">
      <c r="A34" s="41" t="s">
        <v>101</v>
      </c>
      <c r="B34" s="33" t="s">
        <v>102</v>
      </c>
      <c r="C34" s="37">
        <f t="shared" ref="C34:D34" si="26">C35</f>
        <v>1339641</v>
      </c>
      <c r="D34" s="37">
        <f t="shared" si="26"/>
        <v>205517.77</v>
      </c>
      <c r="E34" s="44">
        <f t="shared" si="2"/>
        <v>15.341257097983712</v>
      </c>
    </row>
    <row r="35" spans="1:5">
      <c r="A35" s="42" t="s">
        <v>65</v>
      </c>
      <c r="B35" s="40" t="s">
        <v>66</v>
      </c>
      <c r="C35" s="36">
        <f t="shared" ref="C35" si="27">-1339641*(-1)</f>
        <v>1339641</v>
      </c>
      <c r="D35" s="36">
        <v>205517.77</v>
      </c>
      <c r="E35" s="45">
        <f t="shared" si="2"/>
        <v>15.341257097983712</v>
      </c>
    </row>
    <row r="36" spans="1:5">
      <c r="A36" s="41" t="s">
        <v>103</v>
      </c>
      <c r="B36" s="33" t="s">
        <v>104</v>
      </c>
      <c r="C36" s="37">
        <f t="shared" ref="C36:D36" si="28">SUM(C37)</f>
        <v>2097250</v>
      </c>
      <c r="D36" s="37">
        <f t="shared" si="28"/>
        <v>3750</v>
      </c>
      <c r="E36" s="44">
        <f t="shared" si="2"/>
        <v>0.1788055787340565</v>
      </c>
    </row>
    <row r="37" spans="1:5">
      <c r="A37" s="42" t="s">
        <v>67</v>
      </c>
      <c r="B37" s="40" t="s">
        <v>68</v>
      </c>
      <c r="C37" s="36">
        <f t="shared" ref="C37" si="29">-2097250*(-1)</f>
        <v>2097250</v>
      </c>
      <c r="D37" s="36">
        <v>3750</v>
      </c>
      <c r="E37" s="45">
        <f t="shared" si="2"/>
        <v>0.1788055787340565</v>
      </c>
    </row>
    <row r="38" spans="1:5">
      <c r="A38" s="41" t="s">
        <v>105</v>
      </c>
      <c r="B38" s="33" t="s">
        <v>106</v>
      </c>
      <c r="C38" s="43">
        <f t="shared" ref="C38:D38" si="30">SUM(C39:C40)</f>
        <v>0</v>
      </c>
      <c r="D38" s="43">
        <f t="shared" si="30"/>
        <v>0</v>
      </c>
      <c r="E38" s="44"/>
    </row>
    <row r="39" spans="1:5">
      <c r="A39" s="42" t="s">
        <v>87</v>
      </c>
      <c r="B39" s="40" t="s">
        <v>88</v>
      </c>
      <c r="C39" s="36">
        <f t="shared" ref="C39" si="31">-285500*(-1)</f>
        <v>285500</v>
      </c>
      <c r="D39" s="36"/>
      <c r="E39" s="45">
        <f t="shared" si="2"/>
        <v>0</v>
      </c>
    </row>
    <row r="40" spans="1:5">
      <c r="A40" s="42" t="s">
        <v>89</v>
      </c>
      <c r="B40" s="40" t="s">
        <v>90</v>
      </c>
      <c r="C40" s="36">
        <f t="shared" ref="C40" si="32">285500*(-1)</f>
        <v>-285500</v>
      </c>
      <c r="D40" s="36"/>
      <c r="E40" s="45">
        <f t="shared" si="2"/>
        <v>0</v>
      </c>
    </row>
  </sheetData>
  <mergeCells count="1">
    <mergeCell ref="A1:E1"/>
  </mergeCells>
  <pageMargins left="0.75" right="0.75" top="1" bottom="1" header="0.5" footer="0.5"/>
  <pageSetup paperSize="9" fitToHeight="0" orientation="landscape" r:id="rId1"/>
  <headerFooter alignWithMargins="0">
    <oddHeader xml:space="preserve">&amp;R&amp;"Arial,Bold"&amp;10  INTERNO IZVJEŠĆE&amp;"Arial,Regular"&amp;8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Graph</vt:lpstr>
      <vt:lpstr>T0001 (2)</vt:lpstr>
      <vt:lpstr>'T0001 (2)'!DF_GRID_1</vt:lpstr>
      <vt:lpstr>'T0001 (2)'!Print_Area</vt:lpstr>
    </vt:vector>
  </TitlesOfParts>
  <Company>SAP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T0001 A Analitičko izvješće tekućeg proračuna (fisk. razd.)</dc:title>
  <dc:creator>I027330</dc:creator>
  <cp:lastModifiedBy>Kristina Cerovec</cp:lastModifiedBy>
  <cp:lastPrinted>2022-07-08T08:20:09Z</cp:lastPrinted>
  <dcterms:created xsi:type="dcterms:W3CDTF">2006-05-18T10:01:57Z</dcterms:created>
  <dcterms:modified xsi:type="dcterms:W3CDTF">2022-07-08T12:32:11Z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Kiki2.xls</vt:lpwstr>
  </property>
  <property fmtid="{D5CDD505-2E9C-101B-9397-08002B2CF9AE}" pid="4" name="_NewReviewCycle">
    <vt:lpwstr/>
  </property>
  <property fmtid="{D5CDD505-2E9C-101B-9397-08002B2CF9AE}" pid="10" name="BExAnalyzer_Activesheet">
    <vt:lpwstr>T0001</vt:lpwstr>
  </property>
</Properties>
</file>